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pkozul\Documents\49. FINANCIJSKI PLANOVI\- DOKUMENTI\2020\1. Rebalans FIN plana 10.7.2020\"/>
    </mc:Choice>
  </mc:AlternateContent>
  <bookViews>
    <workbookView xWindow="0" yWindow="0" windowWidth="24000" windowHeight="9600"/>
  </bookViews>
  <sheets>
    <sheet name="I rebalans plana nabave 2020" sheetId="1" r:id="rId1"/>
  </sheets>
  <definedNames>
    <definedName name="_xlnm.Print_Titles" localSheetId="0">'I rebalans plana nabave 2020'!$3:$3</definedName>
    <definedName name="_xlnm.Print_Area" localSheetId="0">'I rebalans plana nabave 2020'!$A$1:$K$81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8" i="1" l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2" i="1"/>
  <c r="F31" i="1"/>
  <c r="F29" i="1"/>
  <c r="F28" i="1"/>
  <c r="F27" i="1"/>
  <c r="F25" i="1"/>
  <c r="F24" i="1"/>
  <c r="F23" i="1"/>
  <c r="F22" i="1"/>
  <c r="F20" i="1"/>
  <c r="F18" i="1"/>
  <c r="F17" i="1"/>
  <c r="F14" i="1"/>
  <c r="F13" i="1"/>
  <c r="F12" i="1"/>
  <c r="F11" i="1"/>
  <c r="F10" i="1"/>
  <c r="F9" i="1"/>
  <c r="F8" i="1"/>
  <c r="F7" i="1"/>
  <c r="F6" i="1"/>
  <c r="F5" i="1"/>
  <c r="F4" i="1"/>
</calcChain>
</file>

<file path=xl/comments1.xml><?xml version="1.0" encoding="utf-8"?>
<comments xmlns="http://schemas.openxmlformats.org/spreadsheetml/2006/main">
  <authors>
    <author>Petra Kožul</author>
    <author>Anamarija Malenica</author>
  </authors>
  <commentList>
    <comment ref="F25" authorId="0" shapeId="0">
      <text>
        <r>
          <rPr>
            <b/>
            <sz val="9"/>
            <color indexed="81"/>
            <rFont val="Tahoma"/>
            <family val="2"/>
            <charset val="238"/>
          </rPr>
          <t>Petra Kožul:</t>
        </r>
        <r>
          <rPr>
            <sz val="9"/>
            <color indexed="81"/>
            <rFont val="Tahoma"/>
            <family val="2"/>
            <charset val="238"/>
          </rPr>
          <t xml:space="preserve">
Dodati 3227</t>
        </r>
      </text>
    </comment>
    <comment ref="C45" authorId="1" shapeId="0">
      <text>
        <r>
          <rPr>
            <b/>
            <sz val="9"/>
            <color indexed="81"/>
            <rFont val="Segoe UI"/>
            <family val="2"/>
            <charset val="238"/>
          </rPr>
          <t>Anamarija Malenica:</t>
        </r>
        <r>
          <rPr>
            <sz val="9"/>
            <color indexed="81"/>
            <rFont val="Segoe UI"/>
            <family val="2"/>
            <charset val="238"/>
          </rPr>
          <t xml:space="preserve">
50750000-7 cpv izmjena u I rebalansu</t>
        </r>
      </text>
    </comment>
  </commentList>
</comments>
</file>

<file path=xl/sharedStrings.xml><?xml version="1.0" encoding="utf-8"?>
<sst xmlns="http://schemas.openxmlformats.org/spreadsheetml/2006/main" count="460" uniqueCount="275">
  <si>
    <t>Naručitelj: KNJIŽNICE GRADA ZAGREBA                                                                            Adresa: Starčevićev trg 6, Zagreb                                                                                                           OIB: 93571946376</t>
  </si>
  <si>
    <t>Evidencijski broj nabave</t>
  </si>
  <si>
    <t>Predmet nabave (najviše 200 znakova)</t>
  </si>
  <si>
    <t>Brojčana oznaka predmeta nabave iz Jedinstvenog rječnika javne nabave (CPV)</t>
  </si>
  <si>
    <t xml:space="preserve">Procijenjena vrijednost nabave           </t>
  </si>
  <si>
    <t xml:space="preserve">Procijenjena vrijednost nabave sa PDV-om           </t>
  </si>
  <si>
    <t>Vrsta postupka nabave (uključujući jednostavnu nabavu)</t>
  </si>
  <si>
    <t>Podijela predmeta na grupe</t>
  </si>
  <si>
    <t>Sklapa li se ugovor/ okvirni sporazum/ narudžbenica</t>
  </si>
  <si>
    <t>Planirano trajanje ugovora ili okvirnog sporazuma</t>
  </si>
  <si>
    <t>Napomena</t>
  </si>
  <si>
    <t>2020-001</t>
  </si>
  <si>
    <t>80530000-8</t>
  </si>
  <si>
    <r>
      <rPr>
        <strike/>
        <sz val="12"/>
        <rFont val="Calibri"/>
        <family val="2"/>
        <charset val="238"/>
        <scheme val="minor"/>
      </rPr>
      <t>68.000,00</t>
    </r>
    <r>
      <rPr>
        <sz val="12"/>
        <rFont val="Calibri"/>
        <family val="2"/>
        <charset val="238"/>
        <scheme val="minor"/>
      </rPr>
      <t xml:space="preserve"> 
76.000,00</t>
    </r>
  </si>
  <si>
    <t>Jednostavna nabava</t>
  </si>
  <si>
    <t>Ne</t>
  </si>
  <si>
    <t>Narudžbenica</t>
  </si>
  <si>
    <t>2020-002</t>
  </si>
  <si>
    <r>
      <t xml:space="preserve">Tečajevi i stručni ispiti  
</t>
    </r>
    <r>
      <rPr>
        <i/>
        <sz val="12"/>
        <rFont val="Calibri"/>
        <family val="2"/>
        <charset val="238"/>
        <scheme val="minor"/>
      </rPr>
      <t xml:space="preserve">   </t>
    </r>
    <r>
      <rPr>
        <i/>
        <sz val="12"/>
        <color rgb="FFFF0000"/>
        <rFont val="Calibri"/>
        <family val="2"/>
        <charset val="238"/>
        <scheme val="minor"/>
      </rPr>
      <t xml:space="preserve">      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                              </t>
    </r>
    <r>
      <rPr>
        <i/>
        <sz val="12"/>
        <color rgb="FFFF0000"/>
        <rFont val="Calibri"/>
        <family val="2"/>
        <charset val="238"/>
        <scheme val="minor"/>
      </rPr>
      <t/>
    </r>
  </si>
  <si>
    <t>2020-003</t>
  </si>
  <si>
    <t xml:space="preserve">
Uredski materijal
</t>
  </si>
  <si>
    <t>30192000-1</t>
  </si>
  <si>
    <t>Ugovor</t>
  </si>
  <si>
    <t>2020-004</t>
  </si>
  <si>
    <t>Tisak, časopisi i stručna literatura</t>
  </si>
  <si>
    <t>22200000-2</t>
  </si>
  <si>
    <t>*Skupno prikazana nabava različitih autora i naslova</t>
  </si>
  <si>
    <t>2020-005</t>
  </si>
  <si>
    <t>Strani časopisi</t>
  </si>
  <si>
    <t>22213000-6</t>
  </si>
  <si>
    <t>2020-006</t>
  </si>
  <si>
    <r>
      <t xml:space="preserve">Materijal i sredstva za čišćenje i održavanje
                                                                                                                             </t>
    </r>
    <r>
      <rPr>
        <i/>
        <sz val="12"/>
        <color rgb="FFFF0000"/>
        <rFont val="Calibri"/>
        <family val="2"/>
        <charset val="238"/>
        <scheme val="minor"/>
      </rPr>
      <t xml:space="preserve">     </t>
    </r>
    <r>
      <rPr>
        <sz val="12"/>
        <color theme="1"/>
        <rFont val="Calibri"/>
        <family val="2"/>
        <charset val="238"/>
        <scheme val="minor"/>
      </rPr>
      <t xml:space="preserve">  </t>
    </r>
  </si>
  <si>
    <t>39830000-9</t>
  </si>
  <si>
    <t>2020-007</t>
  </si>
  <si>
    <t xml:space="preserve">Mat. za hig. potr. i njegu-toal.papir i ručnici                                                                                                 </t>
  </si>
  <si>
    <t xml:space="preserve">33760000-5 </t>
  </si>
  <si>
    <t>2020-008</t>
  </si>
  <si>
    <r>
      <t xml:space="preserve">
Bibliotečni materijal - kataložni listići, naljepnice i etikete
</t>
    </r>
    <r>
      <rPr>
        <i/>
        <sz val="12"/>
        <color rgb="FFFF0000"/>
        <rFont val="Calibri"/>
        <family val="2"/>
        <charset val="238"/>
        <scheme val="minor"/>
      </rPr>
      <t/>
    </r>
  </si>
  <si>
    <t>30192800-9</t>
  </si>
  <si>
    <t>2020-009</t>
  </si>
  <si>
    <t>22455000-4</t>
  </si>
  <si>
    <t>stavit 20000 da bude u planu, Ivica kaže da će ove god biti ispod 20000 bez PDV-a, cca 9000 potrošeno do sada</t>
  </si>
  <si>
    <t>2020-010</t>
  </si>
  <si>
    <t xml:space="preserve">
Folije 
</t>
  </si>
  <si>
    <t xml:space="preserve">32354800-7 </t>
  </si>
  <si>
    <r>
      <rPr>
        <strike/>
        <sz val="12"/>
        <rFont val="Calibri"/>
        <family val="2"/>
        <charset val="238"/>
        <scheme val="minor"/>
      </rPr>
      <t xml:space="preserve">192.000,00 
</t>
    </r>
    <r>
      <rPr>
        <sz val="12"/>
        <rFont val="Calibri"/>
        <family val="2"/>
        <charset val="238"/>
        <scheme val="minor"/>
      </rPr>
      <t>184.000,00</t>
    </r>
  </si>
  <si>
    <t>2020-011</t>
  </si>
  <si>
    <t>30125100-2</t>
  </si>
  <si>
    <t>stavit 20000 da bude u planu, Ivica kaže da će ove god biti ispod 20000 bez PDV-a</t>
  </si>
  <si>
    <t>2020-012</t>
  </si>
  <si>
    <t xml:space="preserve">Bibliotečni mat.-pristupnice, datumnici                                           </t>
  </si>
  <si>
    <t>22800000-9</t>
  </si>
  <si>
    <t>2020-013</t>
  </si>
  <si>
    <t xml:space="preserve">Bibliotečni mat.- magnetske trake                                                        </t>
  </si>
  <si>
    <t>30234700-5</t>
  </si>
  <si>
    <t>2020-014</t>
  </si>
  <si>
    <r>
      <t xml:space="preserve">Pomoćni materijal   
</t>
    </r>
    <r>
      <rPr>
        <i/>
        <sz val="12"/>
        <color rgb="FFFF0000"/>
        <rFont val="Calibri"/>
        <family val="2"/>
        <charset val="238"/>
        <scheme val="minor"/>
      </rPr>
      <t/>
    </r>
  </si>
  <si>
    <t>39154000-6</t>
  </si>
  <si>
    <t>2020-015</t>
  </si>
  <si>
    <r>
      <t xml:space="preserve">Električna energija-opskrba 
</t>
    </r>
    <r>
      <rPr>
        <i/>
        <sz val="12"/>
        <rFont val="Calibri"/>
        <family val="2"/>
        <charset val="238"/>
        <scheme val="minor"/>
      </rPr>
      <t/>
    </r>
  </si>
  <si>
    <t>09310000-5</t>
  </si>
  <si>
    <r>
      <rPr>
        <strike/>
        <sz val="12"/>
        <rFont val="Calibri"/>
        <family val="2"/>
        <charset val="238"/>
        <scheme val="minor"/>
      </rPr>
      <t>588.000,00</t>
    </r>
    <r>
      <rPr>
        <sz val="12"/>
        <rFont val="Calibri"/>
        <family val="2"/>
        <charset val="238"/>
        <scheme val="minor"/>
      </rPr>
      <t xml:space="preserve">
600.000,00</t>
    </r>
  </si>
  <si>
    <t>DUSJN-OS</t>
  </si>
  <si>
    <t>Okvirni sporazum</t>
  </si>
  <si>
    <t>OS na dvije godine</t>
  </si>
  <si>
    <t>opskrba puno veća, distribucija manja u 2019. ugovor na 606930,76 s pdv-om</t>
  </si>
  <si>
    <t>2020-016</t>
  </si>
  <si>
    <t>Nemogućnost provođenja postupka jednostavne nabave</t>
  </si>
  <si>
    <t>2020-017</t>
  </si>
  <si>
    <t xml:space="preserve">
Opskrba plinom 
</t>
  </si>
  <si>
    <t>09123000-7</t>
  </si>
  <si>
    <r>
      <rPr>
        <strike/>
        <sz val="12"/>
        <rFont val="Calibri"/>
        <family val="2"/>
        <charset val="238"/>
        <scheme val="minor"/>
      </rPr>
      <t xml:space="preserve">352.000,00
</t>
    </r>
    <r>
      <rPr>
        <sz val="12"/>
        <rFont val="Calibri"/>
        <family val="2"/>
        <charset val="238"/>
        <scheme val="minor"/>
      </rPr>
      <t xml:space="preserve">440.000,00  </t>
    </r>
  </si>
  <si>
    <t>230000 bez pdv-a-ugovor objedinjena nabava</t>
  </si>
  <si>
    <t>2020-018</t>
  </si>
  <si>
    <t>2020-019</t>
  </si>
  <si>
    <t>Motorni benzin i dizel gorivo</t>
  </si>
  <si>
    <t>09132000-3</t>
  </si>
  <si>
    <t>2020-020</t>
  </si>
  <si>
    <t>Materijal i dijelovi za tekuće i investicijsko održavanje građevinskih objekata</t>
  </si>
  <si>
    <t>44110000-4</t>
  </si>
  <si>
    <t xml:space="preserve">Maja, 20.000 potenc. se može smanjiti, bolje NE </t>
  </si>
  <si>
    <t>2020-021</t>
  </si>
  <si>
    <t>Mat.za tek.in.odr.info. opreme</t>
  </si>
  <si>
    <t>30237100-0</t>
  </si>
  <si>
    <t>Kluk</t>
  </si>
  <si>
    <t>2020-022</t>
  </si>
  <si>
    <t>Sitni inventar i auto gume</t>
  </si>
  <si>
    <t>34351100-3</t>
  </si>
  <si>
    <t>znatno manje potrošeno, 18.054,01, ja bi smanjila (cca 46.000 kn potrošeno u 2018. za isti period-do 13.9.18., još 14.000 od 13.9.-31.12.18)-ukupno cca 60.000 kn potrošeno u 2018.)</t>
  </si>
  <si>
    <t>2020-023</t>
  </si>
  <si>
    <t xml:space="preserve">
Službena, radna i zaštitna odjeća
</t>
  </si>
  <si>
    <t>18110000-3</t>
  </si>
  <si>
    <t>2020-024</t>
  </si>
  <si>
    <t>Usl. Telefona</t>
  </si>
  <si>
    <t>64200000-8</t>
  </si>
  <si>
    <r>
      <rPr>
        <strike/>
        <sz val="12"/>
        <rFont val="Calibri"/>
        <family val="2"/>
        <charset val="238"/>
        <scheme val="minor"/>
      </rPr>
      <t xml:space="preserve">224.000,00  </t>
    </r>
    <r>
      <rPr>
        <sz val="12"/>
        <rFont val="Calibri"/>
        <family val="2"/>
        <charset val="238"/>
        <scheme val="minor"/>
      </rPr>
      <t xml:space="preserve">
152.000,00</t>
    </r>
  </si>
  <si>
    <t>optima ugovor zajedno telefon i Internet 704.151,32 s pdv-om</t>
  </si>
  <si>
    <t>2020-025</t>
  </si>
  <si>
    <t>Usluge mobitela</t>
  </si>
  <si>
    <t>64212000-5</t>
  </si>
  <si>
    <t>2020-026</t>
  </si>
  <si>
    <r>
      <t xml:space="preserve">Usluge interneta  
</t>
    </r>
    <r>
      <rPr>
        <i/>
        <sz val="12"/>
        <rFont val="Calibri"/>
        <family val="2"/>
        <charset val="238"/>
        <scheme val="minor"/>
      </rPr>
      <t xml:space="preserve">   </t>
    </r>
  </si>
  <si>
    <t>72400000-4</t>
  </si>
  <si>
    <r>
      <rPr>
        <strike/>
        <sz val="12"/>
        <rFont val="Calibri"/>
        <family val="2"/>
        <charset val="238"/>
        <scheme val="minor"/>
      </rPr>
      <t>336.000,00</t>
    </r>
    <r>
      <rPr>
        <sz val="12"/>
        <rFont val="Calibri"/>
        <family val="2"/>
        <charset val="238"/>
        <scheme val="minor"/>
      </rPr>
      <t xml:space="preserve">  
480.000,00</t>
    </r>
  </si>
  <si>
    <t>2020-027</t>
  </si>
  <si>
    <t>Poštarina, City express, takse i biljezi DHL</t>
  </si>
  <si>
    <t>64110000-0</t>
  </si>
  <si>
    <t>2020-028</t>
  </si>
  <si>
    <r>
      <t>Investic.i tekuće održ.pros-elektroinstalacije</t>
    </r>
    <r>
      <rPr>
        <i/>
        <sz val="12"/>
        <rFont val="Calibri"/>
        <family val="2"/>
        <charset val="238"/>
        <scheme val="minor"/>
      </rPr>
      <t/>
    </r>
  </si>
  <si>
    <t>45310000-3</t>
  </si>
  <si>
    <t>II rebalans 60.000 s PDV-om</t>
  </si>
  <si>
    <t>2020-029</t>
  </si>
  <si>
    <r>
      <t xml:space="preserve">
Usl.za tek.inv.pros.-centralno grijanje</t>
    </r>
    <r>
      <rPr>
        <sz val="12"/>
        <color rgb="FFFF0000"/>
        <rFont val="Calibri"/>
        <family val="2"/>
        <charset val="238"/>
        <scheme val="minor"/>
      </rPr>
      <t xml:space="preserve">
</t>
    </r>
    <r>
      <rPr>
        <i/>
        <sz val="12"/>
        <rFont val="Calibri"/>
        <family val="2"/>
        <charset val="238"/>
        <scheme val="minor"/>
      </rPr>
      <t/>
    </r>
  </si>
  <si>
    <t>50721000-5</t>
  </si>
  <si>
    <r>
      <rPr>
        <strike/>
        <sz val="12"/>
        <rFont val="Calibri"/>
        <family val="2"/>
        <charset val="238"/>
        <scheme val="minor"/>
      </rPr>
      <t xml:space="preserve">38.400,00 </t>
    </r>
    <r>
      <rPr>
        <sz val="12"/>
        <rFont val="Calibri"/>
        <family val="2"/>
        <charset val="238"/>
        <scheme val="minor"/>
      </rPr>
      <t xml:space="preserve">
49.000,00</t>
    </r>
  </si>
  <si>
    <t>II rebalans 70.000 s PDV-om</t>
  </si>
  <si>
    <t>2020-030</t>
  </si>
  <si>
    <t>Investic.i tekuće održ.pros-vodoinstalacije</t>
  </si>
  <si>
    <t>45330000-9</t>
  </si>
  <si>
    <t>dodati 32321003</t>
  </si>
  <si>
    <t>2020-031</t>
  </si>
  <si>
    <t>Investic.i tekuće održ.pros-podovi sve vrste</t>
  </si>
  <si>
    <t>45432110-8</t>
  </si>
  <si>
    <t>2020-032</t>
  </si>
  <si>
    <t>39515100-6</t>
  </si>
  <si>
    <t>2020-033</t>
  </si>
  <si>
    <t>45262600-7</t>
  </si>
  <si>
    <t>Maja</t>
  </si>
  <si>
    <t>2020-034</t>
  </si>
  <si>
    <t xml:space="preserve">
Uslug.za tek.održ.pros.-ličilački radovi 
</t>
  </si>
  <si>
    <t>45442100-8</t>
  </si>
  <si>
    <r>
      <rPr>
        <strike/>
        <sz val="12"/>
        <rFont val="Calibri"/>
        <family val="2"/>
        <charset val="238"/>
        <scheme val="minor"/>
      </rPr>
      <t>20.800,00</t>
    </r>
    <r>
      <rPr>
        <sz val="12"/>
        <rFont val="Calibri"/>
        <family val="2"/>
        <charset val="238"/>
        <scheme val="minor"/>
      </rPr>
      <t xml:space="preserve"> 
64.000,00</t>
    </r>
  </si>
  <si>
    <t>2020-035</t>
  </si>
  <si>
    <t>45421000-4</t>
  </si>
  <si>
    <r>
      <rPr>
        <strike/>
        <sz val="12"/>
        <rFont val="Calibri"/>
        <family val="2"/>
        <charset val="238"/>
        <scheme val="minor"/>
      </rPr>
      <t>32.000,00</t>
    </r>
    <r>
      <rPr>
        <sz val="12"/>
        <rFont val="Calibri"/>
        <family val="2"/>
        <charset val="238"/>
        <scheme val="minor"/>
      </rPr>
      <t xml:space="preserve"> 
44.000,00</t>
    </r>
  </si>
  <si>
    <t>svakako dignut na 65000 a ako ostane negdje 80000kn, stavit na stolariju</t>
  </si>
  <si>
    <t>2020-036</t>
  </si>
  <si>
    <t>45331000-6</t>
  </si>
  <si>
    <r>
      <rPr>
        <strike/>
        <sz val="12"/>
        <rFont val="Calibri"/>
        <family val="2"/>
        <charset val="238"/>
        <scheme val="minor"/>
      </rPr>
      <t xml:space="preserve">64.000,00 
</t>
    </r>
    <r>
      <rPr>
        <sz val="12"/>
        <rFont val="Calibri"/>
        <family val="2"/>
        <charset val="238"/>
        <scheme val="minor"/>
      </rPr>
      <t>68.000,00</t>
    </r>
  </si>
  <si>
    <t>II rebalans 170.000 s PDV-om</t>
  </si>
  <si>
    <t>2020-037</t>
  </si>
  <si>
    <r>
      <t xml:space="preserve">
Usl. tek.održ.opreme-vatro.ap.,tel.cent., alarmni sustavi</t>
    </r>
    <r>
      <rPr>
        <sz val="12"/>
        <color theme="1"/>
        <rFont val="Calibri"/>
        <family val="2"/>
        <charset val="238"/>
        <scheme val="minor"/>
      </rPr>
      <t xml:space="preserve">
 </t>
    </r>
    <r>
      <rPr>
        <i/>
        <sz val="12"/>
        <color rgb="FFFF0000"/>
        <rFont val="Calibri"/>
        <family val="2"/>
        <charset val="238"/>
        <scheme val="minor"/>
      </rPr>
      <t xml:space="preserve"> </t>
    </r>
  </si>
  <si>
    <t>50413200-5</t>
  </si>
  <si>
    <t>2020-038</t>
  </si>
  <si>
    <t>Usl.tek.inv.održ.opreme-vatrodojavni uređaji</t>
  </si>
  <si>
    <t>2020-039</t>
  </si>
  <si>
    <t>Usluge za tek.održ.info. opreme</t>
  </si>
  <si>
    <t>50312000-5</t>
  </si>
  <si>
    <t>2020-040</t>
  </si>
  <si>
    <r>
      <t xml:space="preserve">
Usl.tek.održ.opreme-dizala i ost.mjesečni troškovi
</t>
    </r>
    <r>
      <rPr>
        <i/>
        <sz val="12"/>
        <color rgb="FFFF0000"/>
        <rFont val="Calibri"/>
        <family val="2"/>
        <charset val="238"/>
        <scheme val="minor"/>
      </rPr>
      <t xml:space="preserve">     </t>
    </r>
    <r>
      <rPr>
        <sz val="12"/>
        <color theme="1"/>
        <rFont val="Calibri"/>
        <family val="2"/>
        <charset val="238"/>
        <scheme val="minor"/>
      </rPr>
      <t xml:space="preserve">  
   </t>
    </r>
    <r>
      <rPr>
        <i/>
        <sz val="12"/>
        <color rgb="FFFF0000"/>
        <rFont val="Calibri"/>
        <family val="2"/>
        <charset val="238"/>
        <scheme val="minor"/>
      </rPr>
      <t xml:space="preserve">  </t>
    </r>
  </si>
  <si>
    <t>50750000-7</t>
  </si>
  <si>
    <t>22266 kn potrošeno do sada, cca 11000 do kraja godine na mj.održ, + 16000 Maja za Nazor, ukupno 50000 s PDV-om za II rebalans, dosta  ili još malo ako bude servisa?</t>
  </si>
  <si>
    <t>2020-041</t>
  </si>
  <si>
    <t>Usluge tekućeg i investicijskog održavanja prijevoznih sredstava</t>
  </si>
  <si>
    <t>2020-042</t>
  </si>
  <si>
    <r>
      <t xml:space="preserve">
Ost.usl.tek.održ.opreme-ATESTI
</t>
    </r>
    <r>
      <rPr>
        <i/>
        <sz val="12"/>
        <color rgb="FFFF0000"/>
        <rFont val="Calibri"/>
        <family val="2"/>
        <charset val="238"/>
        <scheme val="minor"/>
      </rPr>
      <t xml:space="preserve">       </t>
    </r>
  </si>
  <si>
    <t>2020-044</t>
  </si>
  <si>
    <t xml:space="preserve">Deratizacija i dezinsekcija         </t>
  </si>
  <si>
    <t>90923000-3</t>
  </si>
  <si>
    <r>
      <rPr>
        <strike/>
        <sz val="12"/>
        <rFont val="Calibri"/>
        <family val="2"/>
        <charset val="238"/>
        <scheme val="minor"/>
      </rPr>
      <t>48.000,00</t>
    </r>
    <r>
      <rPr>
        <sz val="12"/>
        <rFont val="Calibri"/>
        <family val="2"/>
        <charset val="238"/>
        <scheme val="minor"/>
      </rPr>
      <t xml:space="preserve"> 
60.000,00</t>
    </r>
  </si>
  <si>
    <t>ugovor</t>
  </si>
  <si>
    <t>2020-045</t>
  </si>
  <si>
    <t>Najam za opremu</t>
  </si>
  <si>
    <t>30200000-1</t>
  </si>
  <si>
    <t>Kluk i ugovor</t>
  </si>
  <si>
    <t>2020-046</t>
  </si>
  <si>
    <t>Licence</t>
  </si>
  <si>
    <t>48920000-3</t>
  </si>
  <si>
    <t>2020-047</t>
  </si>
  <si>
    <t>Obvezni i preventivni zdravstveni pregledi zaposlenika</t>
  </si>
  <si>
    <t>85100000-0</t>
  </si>
  <si>
    <t>2020-048</t>
  </si>
  <si>
    <r>
      <t xml:space="preserve">Rač.usl.-ažuriranje i pohrana podataka
</t>
    </r>
    <r>
      <rPr>
        <i/>
        <sz val="12"/>
        <rFont val="Calibri"/>
        <family val="2"/>
        <charset val="238"/>
        <scheme val="minor"/>
      </rPr>
      <t/>
    </r>
  </si>
  <si>
    <t>2020-049</t>
  </si>
  <si>
    <t>72250000-2</t>
  </si>
  <si>
    <t>2020-050</t>
  </si>
  <si>
    <t>Grafičke i tiskarske usluge</t>
  </si>
  <si>
    <t>79822100-3</t>
  </si>
  <si>
    <t>2020-051</t>
  </si>
  <si>
    <t xml:space="preserve">Skeniranje i digitalizacija        </t>
  </si>
  <si>
    <t>79999100-4</t>
  </si>
  <si>
    <r>
      <rPr>
        <strike/>
        <sz val="12"/>
        <rFont val="Calibri"/>
        <family val="2"/>
        <charset val="238"/>
        <scheme val="minor"/>
      </rPr>
      <t xml:space="preserve">36.000,00
</t>
    </r>
    <r>
      <rPr>
        <sz val="12"/>
        <rFont val="Calibri"/>
        <family val="2"/>
        <charset val="238"/>
        <scheme val="minor"/>
      </rPr>
      <t>56.000,00</t>
    </r>
  </si>
  <si>
    <t>2020-052</t>
  </si>
  <si>
    <t xml:space="preserve">Usluge uveza </t>
  </si>
  <si>
    <t>79971200-3</t>
  </si>
  <si>
    <r>
      <rPr>
        <strike/>
        <sz val="12"/>
        <rFont val="Calibri"/>
        <family val="2"/>
        <charset val="238"/>
        <scheme val="minor"/>
      </rPr>
      <t>152.000,00</t>
    </r>
    <r>
      <rPr>
        <sz val="12"/>
        <rFont val="Calibri"/>
        <family val="2"/>
        <charset val="238"/>
        <scheme val="minor"/>
      </rPr>
      <t xml:space="preserve"> 
198.000,00</t>
    </r>
  </si>
  <si>
    <t>2020-053</t>
  </si>
  <si>
    <t xml:space="preserve">
Usluge čišćenja, pranja i slično      
</t>
  </si>
  <si>
    <t>90910000-9</t>
  </si>
  <si>
    <r>
      <rPr>
        <strike/>
        <sz val="12"/>
        <rFont val="Calibri"/>
        <family val="2"/>
        <charset val="238"/>
        <scheme val="minor"/>
      </rPr>
      <t xml:space="preserve">128.000,00  </t>
    </r>
    <r>
      <rPr>
        <sz val="12"/>
        <rFont val="Calibri"/>
        <family val="2"/>
        <charset val="238"/>
        <scheme val="minor"/>
      </rPr>
      <t xml:space="preserve">
132.000,00</t>
    </r>
  </si>
  <si>
    <t>2020-054</t>
  </si>
  <si>
    <t xml:space="preserve">Usluge čuvanja imovine i osoba </t>
  </si>
  <si>
    <t>79713000-5</t>
  </si>
  <si>
    <r>
      <rPr>
        <strike/>
        <sz val="12"/>
        <rFont val="Calibri"/>
        <family val="2"/>
        <charset val="238"/>
        <scheme val="minor"/>
      </rPr>
      <t xml:space="preserve">296.000,00 
</t>
    </r>
    <r>
      <rPr>
        <sz val="12"/>
        <rFont val="Calibri"/>
        <family val="2"/>
        <charset val="238"/>
        <scheme val="minor"/>
      </rPr>
      <t>450.000,00</t>
    </r>
  </si>
  <si>
    <t>2020-055</t>
  </si>
  <si>
    <t>Usluge alarma, video nadzora, dojavnog sustava</t>
  </si>
  <si>
    <t>79711000-1</t>
  </si>
  <si>
    <t xml:space="preserve">32000 su dovoljne ako se servis preknjiži na 32329002, ako ne, povisiti za 10626 kn-u tom sl.,u plan 42000 bez pdv-a </t>
  </si>
  <si>
    <t>2020-056</t>
  </si>
  <si>
    <t>66516100-1</t>
  </si>
  <si>
    <r>
      <rPr>
        <strike/>
        <sz val="12"/>
        <rFont val="Calibri"/>
        <family val="2"/>
        <charset val="238"/>
        <scheme val="minor"/>
      </rPr>
      <t xml:space="preserve">24.000,00
</t>
    </r>
    <r>
      <rPr>
        <sz val="12"/>
        <rFont val="Calibri"/>
        <family val="2"/>
        <charset val="238"/>
        <scheme val="minor"/>
      </rPr>
      <t>20.000,00</t>
    </r>
  </si>
  <si>
    <t>2020-057</t>
  </si>
  <si>
    <t xml:space="preserve">66515200-5 </t>
  </si>
  <si>
    <r>
      <rPr>
        <strike/>
        <sz val="12"/>
        <rFont val="Calibri"/>
        <family val="2"/>
        <charset val="238"/>
        <scheme val="minor"/>
      </rPr>
      <t xml:space="preserve">61.600,00
</t>
    </r>
    <r>
      <rPr>
        <sz val="12"/>
        <rFont val="Calibri"/>
        <family val="2"/>
        <charset val="238"/>
        <scheme val="minor"/>
      </rPr>
      <t>63.000,00</t>
    </r>
  </si>
  <si>
    <t>2020-058</t>
  </si>
  <si>
    <t>66512100-3</t>
  </si>
  <si>
    <r>
      <rPr>
        <strike/>
        <sz val="12"/>
        <rFont val="Calibri"/>
        <family val="2"/>
        <charset val="238"/>
        <scheme val="minor"/>
      </rPr>
      <t xml:space="preserve">56.000,00
</t>
    </r>
    <r>
      <rPr>
        <sz val="12"/>
        <rFont val="Calibri"/>
        <family val="2"/>
        <charset val="238"/>
        <scheme val="minor"/>
      </rPr>
      <t>60.000,00</t>
    </r>
  </si>
  <si>
    <t>2020-059</t>
  </si>
  <si>
    <t>55300000-3</t>
  </si>
  <si>
    <t>2020-060</t>
  </si>
  <si>
    <t xml:space="preserve">
Bankarske usluge i usluge platnog prometa  
</t>
  </si>
  <si>
    <t>66100000-1</t>
  </si>
  <si>
    <t>2020-061</t>
  </si>
  <si>
    <r>
      <t xml:space="preserve">
Računala i računalna oprema
 </t>
    </r>
    <r>
      <rPr>
        <i/>
        <sz val="12"/>
        <color theme="1"/>
        <rFont val="Calibri"/>
        <family val="2"/>
        <charset val="238"/>
        <scheme val="minor"/>
      </rPr>
      <t/>
    </r>
  </si>
  <si>
    <t>2020-062</t>
  </si>
  <si>
    <r>
      <t xml:space="preserve">Uredski namještaj za knjižnice
</t>
    </r>
    <r>
      <rPr>
        <i/>
        <sz val="12"/>
        <color rgb="FFFF0000"/>
        <rFont val="Calibri"/>
        <family val="2"/>
        <charset val="238"/>
        <scheme val="minor"/>
      </rPr>
      <t xml:space="preserve">    </t>
    </r>
  </si>
  <si>
    <t>39000000-2</t>
  </si>
  <si>
    <t>75000 s PDV-om II rebalans</t>
  </si>
  <si>
    <t>2020-063</t>
  </si>
  <si>
    <r>
      <t xml:space="preserve">Oprema za grijanje, ventilaciju 
</t>
    </r>
    <r>
      <rPr>
        <i/>
        <sz val="12"/>
        <color rgb="FFFF0000"/>
        <rFont val="Calibri"/>
        <family val="2"/>
        <charset val="238"/>
        <scheme val="minor"/>
      </rPr>
      <t xml:space="preserve">   </t>
    </r>
    <r>
      <rPr>
        <i/>
        <sz val="12"/>
        <rFont val="Calibri"/>
        <family val="2"/>
        <charset val="238"/>
        <scheme val="minor"/>
      </rPr>
      <t xml:space="preserve">    </t>
    </r>
  </si>
  <si>
    <t>39717200-3</t>
  </si>
  <si>
    <r>
      <rPr>
        <strike/>
        <sz val="12"/>
        <rFont val="Calibri"/>
        <family val="2"/>
        <charset val="238"/>
        <scheme val="minor"/>
      </rPr>
      <t xml:space="preserve">64.000,00 </t>
    </r>
    <r>
      <rPr>
        <sz val="12"/>
        <rFont val="Calibri"/>
        <family val="2"/>
        <charset val="238"/>
        <scheme val="minor"/>
      </rPr>
      <t xml:space="preserve">
124.000,00</t>
    </r>
  </si>
  <si>
    <t>tu bi Maja skinula 40000 ako ne mora više (zbog svih dizanja)</t>
  </si>
  <si>
    <t>2020-064</t>
  </si>
  <si>
    <t>Oprema za protupožarnu zaštitu (osim vozila)</t>
  </si>
  <si>
    <t>44480000-8</t>
  </si>
  <si>
    <t>Petra</t>
  </si>
  <si>
    <t>2020-065</t>
  </si>
  <si>
    <r>
      <t xml:space="preserve">
</t>
    </r>
    <r>
      <rPr>
        <sz val="12"/>
        <rFont val="Calibri"/>
        <family val="2"/>
        <charset val="238"/>
        <scheme val="minor"/>
      </rPr>
      <t xml:space="preserve">Knjige i knjižna građa    </t>
    </r>
    <r>
      <rPr>
        <sz val="12"/>
        <color rgb="FFFF0000"/>
        <rFont val="Calibri"/>
        <family val="2"/>
        <charset val="238"/>
        <scheme val="minor"/>
      </rPr>
      <t xml:space="preserve">
</t>
    </r>
    <r>
      <rPr>
        <i/>
        <sz val="12"/>
        <rFont val="Calibri"/>
        <family val="2"/>
        <charset val="238"/>
        <scheme val="minor"/>
      </rPr>
      <t xml:space="preserve">
</t>
    </r>
    <r>
      <rPr>
        <sz val="12"/>
        <color rgb="FFFF0000"/>
        <rFont val="Calibri"/>
        <family val="2"/>
        <charset val="238"/>
        <scheme val="minor"/>
      </rPr>
      <t xml:space="preserve">
</t>
    </r>
    <r>
      <rPr>
        <i/>
        <sz val="12"/>
        <color rgb="FFFF0000"/>
        <rFont val="Calibri"/>
        <family val="2"/>
        <charset val="238"/>
        <scheme val="minor"/>
      </rPr>
      <t xml:space="preserve"> </t>
    </r>
  </si>
  <si>
    <t>22113000-5</t>
  </si>
  <si>
    <r>
      <t xml:space="preserve">6.461.904,76
</t>
    </r>
    <r>
      <rPr>
        <sz val="12"/>
        <rFont val="Calibri"/>
        <family val="2"/>
        <charset val="238"/>
        <scheme val="minor"/>
      </rPr>
      <t>6.295.238,10</t>
    </r>
    <r>
      <rPr>
        <strike/>
        <sz val="12"/>
        <rFont val="Calibri"/>
        <family val="2"/>
        <charset val="238"/>
        <scheme val="minor"/>
      </rPr>
      <t xml:space="preserve">
</t>
    </r>
  </si>
  <si>
    <t>Ravnateljica:</t>
  </si>
  <si>
    <t xml:space="preserve">Ravnateljica: </t>
  </si>
  <si>
    <t>Petra Kožul, dipl. oec.</t>
  </si>
  <si>
    <t>DUSJN</t>
  </si>
  <si>
    <t>2020-043</t>
  </si>
  <si>
    <r>
      <t xml:space="preserve">Premije osiguranja zaposlenih    
</t>
    </r>
    <r>
      <rPr>
        <i/>
        <sz val="12"/>
        <color rgb="FFFF0000"/>
        <rFont val="Calibri"/>
        <family val="2"/>
        <charset val="238"/>
        <scheme val="minor"/>
      </rPr>
      <t/>
    </r>
  </si>
  <si>
    <r>
      <t xml:space="preserve">Premije osiguranja vozila   
</t>
    </r>
    <r>
      <rPr>
        <i/>
        <sz val="12"/>
        <color rgb="FFFF0000"/>
        <rFont val="Calibri"/>
        <family val="2"/>
        <charset val="238"/>
        <scheme val="minor"/>
      </rPr>
      <t/>
    </r>
  </si>
  <si>
    <t>Višnja Cej, knjižničarska savjetnica</t>
  </si>
  <si>
    <t>2020-066</t>
  </si>
  <si>
    <t>2020-067</t>
  </si>
  <si>
    <t>24455000-8</t>
  </si>
  <si>
    <t>18143000-3</t>
  </si>
  <si>
    <t>Obrisano</t>
  </si>
  <si>
    <t>Dodano</t>
  </si>
  <si>
    <r>
      <t xml:space="preserve">
Toneri,riboni,tinte za pisače,fot.ap. i pis.m.
</t>
    </r>
    <r>
      <rPr>
        <i/>
        <sz val="12"/>
        <color rgb="FFFF0000"/>
        <rFont val="Calibri"/>
        <family val="2"/>
        <charset val="238"/>
        <scheme val="minor"/>
      </rPr>
      <t xml:space="preserve">I. izmjena i dopuna plana  </t>
    </r>
    <r>
      <rPr>
        <sz val="12"/>
        <color theme="1"/>
        <rFont val="Calibri"/>
        <family val="2"/>
        <charset val="238"/>
        <scheme val="minor"/>
      </rPr>
      <t xml:space="preserve">    
</t>
    </r>
  </si>
  <si>
    <r>
      <rPr>
        <strike/>
        <sz val="12"/>
        <color theme="1"/>
        <rFont val="Calibri"/>
        <family val="2"/>
        <charset val="238"/>
        <scheme val="minor"/>
      </rPr>
      <t>20.000,00</t>
    </r>
    <r>
      <rPr>
        <sz val="12"/>
        <color theme="1"/>
        <rFont val="Calibri"/>
        <family val="2"/>
        <charset val="238"/>
        <scheme val="minor"/>
      </rPr>
      <t xml:space="preserve">
</t>
    </r>
    <r>
      <rPr>
        <i/>
        <sz val="12"/>
        <color rgb="FFFF0000"/>
        <rFont val="Calibri"/>
        <family val="2"/>
        <charset val="238"/>
        <scheme val="minor"/>
      </rPr>
      <t>70.000,00</t>
    </r>
  </si>
  <si>
    <r>
      <t xml:space="preserve">
Bibliotečni materijal-članske iskaznice
</t>
    </r>
    <r>
      <rPr>
        <i/>
        <sz val="12"/>
        <color rgb="FFFF0000"/>
        <rFont val="Calibri"/>
        <family val="2"/>
        <charset val="238"/>
        <scheme val="minor"/>
      </rPr>
      <t xml:space="preserve">I. izmjena i dopuna plana  </t>
    </r>
    <r>
      <rPr>
        <sz val="12"/>
        <rFont val="Calibri"/>
        <family val="2"/>
        <charset val="238"/>
        <scheme val="minor"/>
      </rPr>
      <t xml:space="preserve">
</t>
    </r>
  </si>
  <si>
    <r>
      <t xml:space="preserve">32.000,00
</t>
    </r>
    <r>
      <rPr>
        <i/>
        <sz val="12"/>
        <color rgb="FFFF0000"/>
        <rFont val="Calibri"/>
        <family val="2"/>
        <charset val="238"/>
        <scheme val="minor"/>
      </rPr>
      <t>69.000,00</t>
    </r>
  </si>
  <si>
    <r>
      <rPr>
        <strike/>
        <sz val="12"/>
        <rFont val="Calibri"/>
        <family val="2"/>
        <charset val="238"/>
        <scheme val="minor"/>
      </rPr>
      <t>50312000-5</t>
    </r>
    <r>
      <rPr>
        <sz val="12"/>
        <rFont val="Calibri"/>
        <family val="2"/>
        <charset val="238"/>
        <scheme val="minor"/>
      </rPr>
      <t xml:space="preserve">
50750000-7 </t>
    </r>
  </si>
  <si>
    <r>
      <t xml:space="preserve">Premije osiguranja imovine   
</t>
    </r>
    <r>
      <rPr>
        <i/>
        <sz val="12"/>
        <color rgb="FFFF0000"/>
        <rFont val="Calibri"/>
        <family val="2"/>
        <charset val="238"/>
        <scheme val="minor"/>
      </rPr>
      <t xml:space="preserve">I. izmjena i dopuna plana  </t>
    </r>
    <r>
      <rPr>
        <sz val="12"/>
        <rFont val="Calibri"/>
        <family val="2"/>
        <charset val="238"/>
        <scheme val="minor"/>
      </rPr>
      <t xml:space="preserve">
</t>
    </r>
    <r>
      <rPr>
        <i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 xml:space="preserve">
   </t>
    </r>
  </si>
  <si>
    <r>
      <t xml:space="preserve">63.000,00
</t>
    </r>
    <r>
      <rPr>
        <i/>
        <sz val="12"/>
        <color rgb="FFFF0000"/>
        <rFont val="Calibri"/>
        <family val="2"/>
        <charset val="238"/>
        <scheme val="minor"/>
      </rPr>
      <t>86.000,00</t>
    </r>
  </si>
  <si>
    <t>EV-M 1/2020</t>
  </si>
  <si>
    <t>Pregovarački postupak bez prethodne objave</t>
  </si>
  <si>
    <t>1.7.2020.-31.12.2020.</t>
  </si>
  <si>
    <r>
      <t xml:space="preserve">Nabava zaštitne opreme- covid 19
</t>
    </r>
    <r>
      <rPr>
        <i/>
        <sz val="12"/>
        <color rgb="FFFF0000"/>
        <rFont val="Calibri"/>
        <family val="2"/>
        <charset val="238"/>
        <scheme val="minor"/>
      </rPr>
      <t xml:space="preserve">I. izmjena i dopuna plana  </t>
    </r>
  </si>
  <si>
    <r>
      <t xml:space="preserve">Održavanje i razvoj informacijskog sustava i programske podrške ZaKi
</t>
    </r>
    <r>
      <rPr>
        <i/>
        <sz val="12"/>
        <color rgb="FFFF0000"/>
        <rFont val="Calibri"/>
        <family val="2"/>
        <charset val="238"/>
        <scheme val="minor"/>
      </rPr>
      <t xml:space="preserve">I. izmjena i dopuna plana  </t>
    </r>
  </si>
  <si>
    <r>
      <rPr>
        <sz val="12"/>
        <rFont val="Calibri"/>
        <family val="2"/>
        <charset val="238"/>
        <scheme val="minor"/>
      </rPr>
      <t>Usluge održavanja software-a</t>
    </r>
    <r>
      <rPr>
        <sz val="12"/>
        <color rgb="FFFF0000"/>
        <rFont val="Calibri"/>
        <family val="2"/>
        <charset val="238"/>
        <scheme val="minor"/>
      </rPr>
      <t xml:space="preserve">
</t>
    </r>
    <r>
      <rPr>
        <i/>
        <sz val="12"/>
        <color rgb="FFFF0000"/>
        <rFont val="Calibri"/>
        <family val="2"/>
        <charset val="238"/>
        <scheme val="minor"/>
      </rPr>
      <t xml:space="preserve">I. izmjena i dopuna plana  </t>
    </r>
  </si>
  <si>
    <r>
      <rPr>
        <strike/>
        <sz val="12"/>
        <color theme="1"/>
        <rFont val="Calibri"/>
        <family val="2"/>
        <charset val="238"/>
        <scheme val="minor"/>
      </rPr>
      <t xml:space="preserve">60.000,00
</t>
    </r>
    <r>
      <rPr>
        <i/>
        <sz val="12"/>
        <color rgb="FFFF0000"/>
        <rFont val="Calibri"/>
        <family val="2"/>
        <charset val="238"/>
        <scheme val="minor"/>
      </rPr>
      <t>88.000,00</t>
    </r>
  </si>
  <si>
    <r>
      <t xml:space="preserve">Materijal i sredstva za dezinfekciju- covid 19
</t>
    </r>
    <r>
      <rPr>
        <i/>
        <sz val="12"/>
        <color rgb="FFFF0000"/>
        <rFont val="Calibri"/>
        <family val="2"/>
        <charset val="238"/>
        <scheme val="minor"/>
      </rPr>
      <t xml:space="preserve">I. izmjena i dopuna plana  </t>
    </r>
  </si>
  <si>
    <t>I REBALANS PLANA NABAVE ZA 2020. GODINU</t>
  </si>
  <si>
    <r>
      <t xml:space="preserve">
Ulaganja u računalne programe
</t>
    </r>
    <r>
      <rPr>
        <i/>
        <sz val="12"/>
        <color rgb="FFFF0000"/>
        <rFont val="Calibri"/>
        <family val="2"/>
        <charset val="238"/>
        <scheme val="minor"/>
      </rPr>
      <t/>
    </r>
  </si>
  <si>
    <t>Zagreb, 10.07.2020.</t>
  </si>
  <si>
    <r>
      <t xml:space="preserve">
Seminari, savjetovanja i simpoziji   </t>
    </r>
    <r>
      <rPr>
        <sz val="12"/>
        <color rgb="FFFF0000"/>
        <rFont val="Calibri"/>
        <family val="2"/>
        <charset val="238"/>
        <scheme val="minor"/>
      </rPr>
      <t xml:space="preserve">                                                                                                     I. izmjena i dopuna plana </t>
    </r>
    <r>
      <rPr>
        <sz val="12"/>
        <color theme="1"/>
        <rFont val="Calibri"/>
        <family val="2"/>
        <charset val="238"/>
        <scheme val="minor"/>
      </rPr>
      <t xml:space="preserve">
</t>
    </r>
  </si>
  <si>
    <r>
      <rPr>
        <strike/>
        <sz val="12"/>
        <color theme="1"/>
        <rFont val="Calibri"/>
        <family val="2"/>
        <charset val="238"/>
        <scheme val="minor"/>
      </rPr>
      <t xml:space="preserve">70.000,00    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</t>
    </r>
    <r>
      <rPr>
        <sz val="12"/>
        <color rgb="FFFF0000"/>
        <rFont val="Calibri"/>
        <family val="2"/>
        <charset val="238"/>
        <scheme val="minor"/>
      </rPr>
      <t>25.000,00</t>
    </r>
  </si>
  <si>
    <r>
      <t xml:space="preserve">Reprezentacija                                                                                                                                     </t>
    </r>
    <r>
      <rPr>
        <sz val="12"/>
        <color rgb="FFFF0000"/>
        <rFont val="Calibri"/>
        <family val="2"/>
        <charset val="238"/>
        <scheme val="minor"/>
      </rPr>
      <t xml:space="preserve"> I. izmjena i dopuna plana</t>
    </r>
    <r>
      <rPr>
        <sz val="12"/>
        <color theme="1"/>
        <rFont val="Calibri"/>
        <family val="2"/>
        <charset val="238"/>
        <scheme val="minor"/>
      </rPr>
      <t xml:space="preserve">
</t>
    </r>
    <r>
      <rPr>
        <i/>
        <sz val="12"/>
        <color rgb="FFFF0000"/>
        <rFont val="Calibri"/>
        <family val="2"/>
        <charset val="238"/>
        <scheme val="minor"/>
      </rPr>
      <t/>
    </r>
  </si>
  <si>
    <r>
      <rPr>
        <strike/>
        <sz val="12"/>
        <color theme="1"/>
        <rFont val="Calibri"/>
        <family val="2"/>
        <charset val="238"/>
        <scheme val="minor"/>
      </rPr>
      <t xml:space="preserve">100.000,00 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</t>
    </r>
    <r>
      <rPr>
        <sz val="12"/>
        <color rgb="FFFF0000"/>
        <rFont val="Calibri"/>
        <family val="2"/>
        <charset val="238"/>
        <scheme val="minor"/>
      </rPr>
      <t xml:space="preserve"> 55.000,00</t>
    </r>
  </si>
  <si>
    <t>Voditeljica službe financija i računovodstva:</t>
  </si>
  <si>
    <r>
      <t xml:space="preserve">Usl.tek.inv.održ.prostora-rolete i zavjese                                                                                   </t>
    </r>
    <r>
      <rPr>
        <sz val="12"/>
        <color rgb="FFFF0000"/>
        <rFont val="Calibri"/>
        <family val="2"/>
        <charset val="238"/>
        <scheme val="minor"/>
      </rPr>
      <t xml:space="preserve">I. izmjena i dopuna plana </t>
    </r>
  </si>
  <si>
    <t>obrisano</t>
  </si>
  <si>
    <r>
      <t xml:space="preserve"> Usl.za građ.obrt.radove-građ.obrt.radovi                                                                                 </t>
    </r>
    <r>
      <rPr>
        <sz val="12"/>
        <color rgb="FFFF0000"/>
        <rFont val="Calibri"/>
        <family val="2"/>
        <charset val="238"/>
        <scheme val="minor"/>
      </rPr>
      <t xml:space="preserve"> I. izmjena i dopuna plana </t>
    </r>
    <r>
      <rPr>
        <sz val="12"/>
        <color theme="1"/>
        <rFont val="Calibri"/>
        <family val="2"/>
        <charset val="238"/>
        <scheme val="minor"/>
      </rPr>
      <t xml:space="preserve">
</t>
    </r>
    <r>
      <rPr>
        <i/>
        <sz val="12"/>
        <color rgb="FFFF0000"/>
        <rFont val="Calibri"/>
        <family val="2"/>
        <charset val="238"/>
        <scheme val="minor"/>
      </rPr>
      <t xml:space="preserve"> </t>
    </r>
    <r>
      <rPr>
        <i/>
        <sz val="12"/>
        <rFont val="Calibri"/>
        <family val="2"/>
        <charset val="238"/>
        <scheme val="minor"/>
      </rPr>
      <t/>
    </r>
  </si>
  <si>
    <r>
      <t xml:space="preserve">Uslug.tek.odr.prostora-stolarski i bravarski radovi                                                                                                  </t>
    </r>
    <r>
      <rPr>
        <sz val="12"/>
        <color rgb="FFFF0000"/>
        <rFont val="Calibri"/>
        <family val="2"/>
        <charset val="238"/>
        <scheme val="minor"/>
      </rPr>
      <t xml:space="preserve"> I. izmjena i dopuna plana </t>
    </r>
    <r>
      <rPr>
        <sz val="12"/>
        <color theme="1"/>
        <rFont val="Calibri"/>
        <family val="2"/>
        <charset val="238"/>
        <scheme val="minor"/>
      </rPr>
      <t xml:space="preserve">
</t>
    </r>
    <r>
      <rPr>
        <i/>
        <sz val="12"/>
        <color rgb="FFFF0000"/>
        <rFont val="Calibri"/>
        <family val="2"/>
        <charset val="238"/>
        <scheme val="minor"/>
      </rPr>
      <t xml:space="preserve">  </t>
    </r>
  </si>
  <si>
    <r>
      <rPr>
        <strike/>
        <sz val="12"/>
        <color theme="1"/>
        <rFont val="Calibri"/>
        <family val="2"/>
        <charset val="238"/>
        <scheme val="minor"/>
      </rPr>
      <t xml:space="preserve">80.000,00   </t>
    </r>
    <r>
      <rPr>
        <sz val="12"/>
        <color theme="1"/>
        <rFont val="Calibri"/>
        <family val="2"/>
        <charset val="238"/>
        <scheme val="minor"/>
      </rPr>
      <t xml:space="preserve">                             </t>
    </r>
    <r>
      <rPr>
        <sz val="12"/>
        <color rgb="FFFF0000"/>
        <rFont val="Calibri"/>
        <family val="2"/>
        <charset val="238"/>
        <scheme val="minor"/>
      </rPr>
      <t>30.000,00</t>
    </r>
  </si>
  <si>
    <r>
      <rPr>
        <sz val="12"/>
        <rFont val="Calibri"/>
        <family val="2"/>
        <charset val="238"/>
        <scheme val="minor"/>
      </rPr>
      <t xml:space="preserve">
Usl.tek.in.odr.opreme-klima uređaji          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                                    </t>
    </r>
    <r>
      <rPr>
        <sz val="12"/>
        <color rgb="FFFF0000"/>
        <rFont val="Calibri"/>
        <family val="2"/>
        <charset val="238"/>
        <scheme val="minor"/>
      </rPr>
      <t xml:space="preserve"> I. izmjena i dopuna plana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
 </t>
    </r>
  </si>
  <si>
    <r>
      <rPr>
        <strike/>
        <sz val="12"/>
        <color theme="1"/>
        <rFont val="Calibri"/>
        <family val="2"/>
        <charset val="238"/>
        <scheme val="minor"/>
      </rPr>
      <t>120.000,00</t>
    </r>
    <r>
      <rPr>
        <sz val="12"/>
        <color theme="1"/>
        <rFont val="Calibri"/>
        <family val="2"/>
        <charset val="238"/>
        <scheme val="minor"/>
      </rPr>
      <t xml:space="preserve">                      </t>
    </r>
    <r>
      <rPr>
        <sz val="12"/>
        <color rgb="FFFF0000"/>
        <rFont val="Calibri"/>
        <family val="2"/>
        <charset val="238"/>
        <scheme val="minor"/>
      </rPr>
      <t>70.000,00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</si>
</sst>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color theme="1"/>
      <name val="Verdana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trike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trike/>
      <sz val="12"/>
      <color theme="1"/>
      <name val="Calibri"/>
      <family val="2"/>
      <charset val="238"/>
      <scheme val="minor"/>
    </font>
    <font>
      <strike/>
      <sz val="12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4" fontId="7" fillId="3" borderId="5" xfId="0" applyNumberFormat="1" applyFont="1" applyFill="1" applyBorder="1" applyAlignment="1">
      <alignment horizontal="center" vertical="center" wrapText="1"/>
    </xf>
    <xf numFmtId="4" fontId="7" fillId="3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4" fontId="7" fillId="3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3" fillId="4" borderId="0" xfId="0" applyFont="1" applyFill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4" fontId="8" fillId="3" borderId="5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4" fontId="7" fillId="3" borderId="0" xfId="0" applyNumberFormat="1" applyFont="1" applyFill="1"/>
    <xf numFmtId="0" fontId="15" fillId="0" borderId="0" xfId="0" applyFont="1" applyFill="1" applyBorder="1" applyAlignment="1">
      <alignment horizontal="center"/>
    </xf>
    <xf numFmtId="4" fontId="15" fillId="0" borderId="0" xfId="0" applyNumberFormat="1" applyFont="1" applyBorder="1" applyAlignment="1">
      <alignment horizontal="right"/>
    </xf>
    <xf numFmtId="0" fontId="16" fillId="0" borderId="0" xfId="0" applyFont="1" applyBorder="1" applyAlignment="1"/>
    <xf numFmtId="0" fontId="13" fillId="0" borderId="0" xfId="0" applyFont="1"/>
    <xf numFmtId="0" fontId="7" fillId="3" borderId="0" xfId="0" applyFont="1" applyFill="1" applyBorder="1"/>
    <xf numFmtId="4" fontId="7" fillId="0" borderId="0" xfId="0" applyNumberFormat="1" applyFont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13" fillId="3" borderId="0" xfId="0" applyFont="1" applyFill="1"/>
    <xf numFmtId="4" fontId="7" fillId="3" borderId="0" xfId="0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3" borderId="0" xfId="0" applyFont="1" applyFill="1"/>
    <xf numFmtId="4" fontId="13" fillId="3" borderId="0" xfId="0" applyNumberFormat="1" applyFont="1" applyFill="1"/>
    <xf numFmtId="4" fontId="7" fillId="3" borderId="6" xfId="0" applyNumberFormat="1" applyFont="1" applyFill="1" applyBorder="1" applyAlignment="1">
      <alignment horizontal="center" vertical="center" wrapText="1"/>
    </xf>
    <xf numFmtId="4" fontId="21" fillId="2" borderId="5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4" fontId="9" fillId="3" borderId="5" xfId="0" applyNumberFormat="1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/>
    </xf>
    <xf numFmtId="4" fontId="22" fillId="2" borderId="5" xfId="0" applyNumberFormat="1" applyFont="1" applyFill="1" applyBorder="1" applyAlignment="1">
      <alignment horizontal="center" vertical="center"/>
    </xf>
    <xf numFmtId="4" fontId="12" fillId="3" borderId="5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 wrapText="1"/>
    </xf>
    <xf numFmtId="4" fontId="12" fillId="2" borderId="5" xfId="0" applyNumberFormat="1" applyFont="1" applyFill="1" applyBorder="1" applyAlignment="1">
      <alignment horizontal="center" vertical="center" wrapText="1"/>
    </xf>
    <xf numFmtId="4" fontId="12" fillId="2" borderId="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0</xdr:col>
      <xdr:colOff>829235</xdr:colOff>
      <xdr:row>1</xdr:row>
      <xdr:rowOff>285750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82923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106"/>
  <sheetViews>
    <sheetView tabSelected="1" topLeftCell="A34" zoomScale="90" zoomScaleNormal="90" workbookViewId="0">
      <selection activeCell="D41" sqref="D41"/>
    </sheetView>
  </sheetViews>
  <sheetFormatPr defaultRowHeight="15" x14ac:dyDescent="0.25"/>
  <cols>
    <col min="1" max="1" width="14.28515625" style="1" bestFit="1" customWidth="1"/>
    <col min="2" max="2" width="72.42578125" customWidth="1"/>
    <col min="3" max="3" width="15.5703125" style="45" bestFit="1" customWidth="1"/>
    <col min="4" max="4" width="15.5703125" customWidth="1"/>
    <col min="5" max="6" width="16.5703125" style="49" hidden="1" customWidth="1"/>
    <col min="7" max="7" width="24.28515625" bestFit="1" customWidth="1"/>
    <col min="8" max="8" width="13.7109375" customWidth="1"/>
    <col min="9" max="9" width="20.28515625" bestFit="1" customWidth="1"/>
    <col min="10" max="10" width="17.7109375" customWidth="1"/>
    <col min="11" max="11" width="55.7109375" bestFit="1" customWidth="1"/>
    <col min="12" max="12" width="48.85546875" hidden="1" customWidth="1"/>
  </cols>
  <sheetData>
    <row r="1" spans="1:12" ht="39.75" customHeight="1" x14ac:dyDescent="0.25">
      <c r="B1" s="73" t="s">
        <v>0</v>
      </c>
      <c r="C1" s="75" t="s">
        <v>260</v>
      </c>
      <c r="D1" s="75"/>
      <c r="E1" s="75"/>
      <c r="F1" s="75"/>
      <c r="G1" s="75"/>
      <c r="H1" s="75"/>
      <c r="I1" s="75"/>
    </row>
    <row r="2" spans="1:12" ht="39.75" customHeight="1" thickBot="1" x14ac:dyDescent="0.3">
      <c r="B2" s="74"/>
      <c r="C2" s="75"/>
      <c r="D2" s="75"/>
      <c r="E2" s="75"/>
      <c r="F2" s="75"/>
      <c r="G2" s="75"/>
      <c r="H2" s="75"/>
      <c r="I2" s="75"/>
    </row>
    <row r="3" spans="1:12" ht="111" thickBot="1" x14ac:dyDescent="0.3">
      <c r="A3" s="2" t="s">
        <v>1</v>
      </c>
      <c r="B3" s="3" t="s">
        <v>2</v>
      </c>
      <c r="C3" s="4" t="s">
        <v>3</v>
      </c>
      <c r="D3" s="5" t="s">
        <v>4</v>
      </c>
      <c r="E3" s="6" t="s">
        <v>4</v>
      </c>
      <c r="F3" s="6" t="s">
        <v>5</v>
      </c>
      <c r="G3" s="7" t="s">
        <v>6</v>
      </c>
      <c r="H3" s="8" t="s">
        <v>7</v>
      </c>
      <c r="I3" s="7" t="s">
        <v>8</v>
      </c>
      <c r="J3" s="8" t="s">
        <v>9</v>
      </c>
      <c r="K3" s="9" t="s">
        <v>10</v>
      </c>
    </row>
    <row r="4" spans="1:12" s="15" customFormat="1" ht="50.1" customHeight="1" x14ac:dyDescent="0.25">
      <c r="A4" s="10" t="s">
        <v>11</v>
      </c>
      <c r="B4" s="11" t="s">
        <v>263</v>
      </c>
      <c r="C4" s="12" t="s">
        <v>12</v>
      </c>
      <c r="D4" s="70" t="s">
        <v>264</v>
      </c>
      <c r="E4" s="54" t="s">
        <v>13</v>
      </c>
      <c r="F4" s="14">
        <f>76000*1.25</f>
        <v>95000</v>
      </c>
      <c r="G4" s="10" t="s">
        <v>14</v>
      </c>
      <c r="H4" s="10" t="s">
        <v>15</v>
      </c>
      <c r="I4" s="10" t="s">
        <v>16</v>
      </c>
      <c r="J4" s="11"/>
      <c r="K4" s="10"/>
    </row>
    <row r="5" spans="1:12" s="15" customFormat="1" ht="50.1" customHeight="1" x14ac:dyDescent="0.25">
      <c r="A5" s="21" t="s">
        <v>17</v>
      </c>
      <c r="B5" s="16" t="s">
        <v>18</v>
      </c>
      <c r="C5" s="17" t="s">
        <v>12</v>
      </c>
      <c r="D5" s="29">
        <v>25000</v>
      </c>
      <c r="E5" s="18">
        <v>28000</v>
      </c>
      <c r="F5" s="18">
        <f t="shared" ref="F5:F68" si="0">E5*1.25</f>
        <v>35000</v>
      </c>
      <c r="G5" s="19" t="s">
        <v>14</v>
      </c>
      <c r="H5" s="19" t="s">
        <v>15</v>
      </c>
      <c r="I5" s="19" t="s">
        <v>16</v>
      </c>
      <c r="J5" s="20"/>
      <c r="K5" s="21"/>
    </row>
    <row r="6" spans="1:12" s="15" customFormat="1" ht="43.5" customHeight="1" x14ac:dyDescent="0.25">
      <c r="A6" s="21" t="s">
        <v>19</v>
      </c>
      <c r="B6" s="19" t="s">
        <v>20</v>
      </c>
      <c r="C6" s="17" t="s">
        <v>21</v>
      </c>
      <c r="D6" s="29">
        <v>120000</v>
      </c>
      <c r="E6" s="18">
        <v>140000</v>
      </c>
      <c r="F6" s="18">
        <f t="shared" si="0"/>
        <v>175000</v>
      </c>
      <c r="G6" s="19" t="s">
        <v>14</v>
      </c>
      <c r="H6" s="19" t="s">
        <v>15</v>
      </c>
      <c r="I6" s="19" t="s">
        <v>22</v>
      </c>
      <c r="J6" s="20"/>
      <c r="K6" s="21"/>
    </row>
    <row r="7" spans="1:12" s="15" customFormat="1" ht="50.1" customHeight="1" x14ac:dyDescent="0.25">
      <c r="A7" s="21" t="s">
        <v>23</v>
      </c>
      <c r="B7" s="19" t="s">
        <v>24</v>
      </c>
      <c r="C7" s="17" t="s">
        <v>25</v>
      </c>
      <c r="D7" s="29">
        <v>460000</v>
      </c>
      <c r="E7" s="18">
        <v>536000</v>
      </c>
      <c r="F7" s="18">
        <f t="shared" si="0"/>
        <v>670000</v>
      </c>
      <c r="G7" s="19"/>
      <c r="H7" s="19" t="s">
        <v>15</v>
      </c>
      <c r="I7" s="19" t="s">
        <v>16</v>
      </c>
      <c r="J7" s="20"/>
      <c r="K7" s="21" t="s">
        <v>26</v>
      </c>
      <c r="L7" s="22"/>
    </row>
    <row r="8" spans="1:12" s="15" customFormat="1" ht="50.1" customHeight="1" x14ac:dyDescent="0.25">
      <c r="A8" s="21" t="s">
        <v>27</v>
      </c>
      <c r="B8" s="19" t="s">
        <v>28</v>
      </c>
      <c r="C8" s="17" t="s">
        <v>29</v>
      </c>
      <c r="D8" s="29">
        <v>88000</v>
      </c>
      <c r="E8" s="18">
        <v>88000</v>
      </c>
      <c r="F8" s="18">
        <f t="shared" si="0"/>
        <v>110000</v>
      </c>
      <c r="G8" s="19"/>
      <c r="H8" s="19" t="s">
        <v>15</v>
      </c>
      <c r="I8" s="19" t="s">
        <v>16</v>
      </c>
      <c r="J8" s="20"/>
      <c r="K8" s="21" t="s">
        <v>26</v>
      </c>
    </row>
    <row r="9" spans="1:12" s="15" customFormat="1" ht="50.1" customHeight="1" x14ac:dyDescent="0.25">
      <c r="A9" s="21" t="s">
        <v>30</v>
      </c>
      <c r="B9" s="19" t="s">
        <v>31</v>
      </c>
      <c r="C9" s="17" t="s">
        <v>32</v>
      </c>
      <c r="D9" s="29">
        <v>98000</v>
      </c>
      <c r="E9" s="18">
        <v>98000</v>
      </c>
      <c r="F9" s="18">
        <f t="shared" si="0"/>
        <v>122500</v>
      </c>
      <c r="G9" s="19" t="s">
        <v>14</v>
      </c>
      <c r="H9" s="19" t="s">
        <v>15</v>
      </c>
      <c r="I9" s="19" t="s">
        <v>22</v>
      </c>
      <c r="J9" s="20"/>
      <c r="K9" s="21"/>
    </row>
    <row r="10" spans="1:12" s="15" customFormat="1" ht="50.1" customHeight="1" x14ac:dyDescent="0.25">
      <c r="A10" s="21" t="s">
        <v>33</v>
      </c>
      <c r="B10" s="16" t="s">
        <v>34</v>
      </c>
      <c r="C10" s="17" t="s">
        <v>35</v>
      </c>
      <c r="D10" s="29">
        <v>130000</v>
      </c>
      <c r="E10" s="18">
        <v>148800</v>
      </c>
      <c r="F10" s="18">
        <f t="shared" si="0"/>
        <v>186000</v>
      </c>
      <c r="G10" s="19" t="s">
        <v>14</v>
      </c>
      <c r="H10" s="19" t="s">
        <v>15</v>
      </c>
      <c r="I10" s="19" t="s">
        <v>22</v>
      </c>
      <c r="J10" s="20"/>
      <c r="K10" s="21"/>
    </row>
    <row r="11" spans="1:12" s="15" customFormat="1" ht="50.1" customHeight="1" x14ac:dyDescent="0.25">
      <c r="A11" s="21" t="s">
        <v>36</v>
      </c>
      <c r="B11" s="16" t="s">
        <v>37</v>
      </c>
      <c r="C11" s="17" t="s">
        <v>38</v>
      </c>
      <c r="D11" s="29">
        <v>60000</v>
      </c>
      <c r="E11" s="18">
        <v>24000</v>
      </c>
      <c r="F11" s="18">
        <f t="shared" si="0"/>
        <v>30000</v>
      </c>
      <c r="G11" s="19" t="s">
        <v>14</v>
      </c>
      <c r="H11" s="19" t="s">
        <v>15</v>
      </c>
      <c r="I11" s="19" t="s">
        <v>22</v>
      </c>
      <c r="J11" s="20"/>
      <c r="K11" s="21"/>
    </row>
    <row r="12" spans="1:12" s="15" customFormat="1" ht="50.1" customHeight="1" x14ac:dyDescent="0.25">
      <c r="A12" s="21" t="s">
        <v>39</v>
      </c>
      <c r="B12" s="23" t="s">
        <v>247</v>
      </c>
      <c r="C12" s="17" t="s">
        <v>40</v>
      </c>
      <c r="D12" s="33" t="s">
        <v>248</v>
      </c>
      <c r="E12" s="18">
        <v>56000</v>
      </c>
      <c r="F12" s="18">
        <f t="shared" si="0"/>
        <v>70000</v>
      </c>
      <c r="G12" s="19" t="s">
        <v>14</v>
      </c>
      <c r="H12" s="19" t="s">
        <v>15</v>
      </c>
      <c r="I12" s="19" t="s">
        <v>22</v>
      </c>
      <c r="J12" s="20"/>
      <c r="K12" s="21"/>
      <c r="L12" s="22" t="s">
        <v>41</v>
      </c>
    </row>
    <row r="13" spans="1:12" s="15" customFormat="1" ht="50.1" customHeight="1" x14ac:dyDescent="0.25">
      <c r="A13" s="21" t="s">
        <v>42</v>
      </c>
      <c r="B13" s="16" t="s">
        <v>43</v>
      </c>
      <c r="C13" s="17" t="s">
        <v>44</v>
      </c>
      <c r="D13" s="29">
        <v>180000</v>
      </c>
      <c r="E13" s="13" t="s">
        <v>45</v>
      </c>
      <c r="F13" s="18">
        <f>184000*1.25</f>
        <v>230000</v>
      </c>
      <c r="G13" s="19" t="s">
        <v>14</v>
      </c>
      <c r="H13" s="19" t="s">
        <v>15</v>
      </c>
      <c r="I13" s="19" t="s">
        <v>22</v>
      </c>
      <c r="J13" s="20"/>
      <c r="K13" s="21"/>
    </row>
    <row r="14" spans="1:12" s="15" customFormat="1" ht="50.1" customHeight="1" x14ac:dyDescent="0.25">
      <c r="A14" s="21" t="s">
        <v>46</v>
      </c>
      <c r="B14" s="16" t="s">
        <v>245</v>
      </c>
      <c r="C14" s="17" t="s">
        <v>47</v>
      </c>
      <c r="D14" s="33" t="s">
        <v>246</v>
      </c>
      <c r="E14" s="18">
        <v>184000</v>
      </c>
      <c r="F14" s="18">
        <f t="shared" si="0"/>
        <v>230000</v>
      </c>
      <c r="G14" s="19" t="s">
        <v>14</v>
      </c>
      <c r="H14" s="19" t="s">
        <v>15</v>
      </c>
      <c r="I14" s="19" t="s">
        <v>22</v>
      </c>
      <c r="J14" s="20"/>
      <c r="K14" s="21"/>
      <c r="L14" s="24" t="s">
        <v>48</v>
      </c>
    </row>
    <row r="15" spans="1:12" s="15" customFormat="1" ht="50.1" customHeight="1" x14ac:dyDescent="0.25">
      <c r="A15" s="21" t="s">
        <v>49</v>
      </c>
      <c r="B15" s="16" t="s">
        <v>50</v>
      </c>
      <c r="C15" s="17" t="s">
        <v>51</v>
      </c>
      <c r="D15" s="29">
        <v>20000</v>
      </c>
      <c r="E15" s="18"/>
      <c r="F15" s="18"/>
      <c r="G15" s="19" t="s">
        <v>14</v>
      </c>
      <c r="H15" s="19"/>
      <c r="I15" s="19"/>
      <c r="J15" s="20"/>
      <c r="K15" s="21"/>
    </row>
    <row r="16" spans="1:12" s="15" customFormat="1" ht="50.1" customHeight="1" x14ac:dyDescent="0.25">
      <c r="A16" s="21" t="s">
        <v>52</v>
      </c>
      <c r="B16" s="16" t="s">
        <v>53</v>
      </c>
      <c r="C16" s="17" t="s">
        <v>54</v>
      </c>
      <c r="D16" s="29">
        <v>20000</v>
      </c>
      <c r="E16" s="18"/>
      <c r="F16" s="18"/>
      <c r="G16" s="19" t="s">
        <v>14</v>
      </c>
      <c r="H16" s="19"/>
      <c r="I16" s="19"/>
      <c r="J16" s="20"/>
      <c r="K16" s="21"/>
    </row>
    <row r="17" spans="1:12" s="15" customFormat="1" ht="50.1" customHeight="1" x14ac:dyDescent="0.25">
      <c r="A17" s="21" t="s">
        <v>55</v>
      </c>
      <c r="B17" s="23" t="s">
        <v>56</v>
      </c>
      <c r="C17" s="17" t="s">
        <v>57</v>
      </c>
      <c r="D17" s="29">
        <v>50000</v>
      </c>
      <c r="E17" s="18">
        <v>52000</v>
      </c>
      <c r="F17" s="18">
        <f t="shared" si="0"/>
        <v>65000</v>
      </c>
      <c r="G17" s="19" t="s">
        <v>14</v>
      </c>
      <c r="H17" s="19" t="s">
        <v>15</v>
      </c>
      <c r="I17" s="19" t="s">
        <v>16</v>
      </c>
      <c r="J17" s="20"/>
      <c r="K17" s="21"/>
    </row>
    <row r="18" spans="1:12" s="15" customFormat="1" ht="50.1" customHeight="1" x14ac:dyDescent="0.25">
      <c r="A18" s="21" t="s">
        <v>58</v>
      </c>
      <c r="B18" s="23" t="s">
        <v>59</v>
      </c>
      <c r="C18" s="17" t="s">
        <v>60</v>
      </c>
      <c r="D18" s="29">
        <v>700000</v>
      </c>
      <c r="E18" s="13" t="s">
        <v>61</v>
      </c>
      <c r="F18" s="18">
        <f>600000*1.25</f>
        <v>750000</v>
      </c>
      <c r="G18" s="19" t="s">
        <v>62</v>
      </c>
      <c r="H18" s="19" t="s">
        <v>15</v>
      </c>
      <c r="I18" s="19" t="s">
        <v>63</v>
      </c>
      <c r="J18" s="20" t="s">
        <v>64</v>
      </c>
      <c r="K18" s="21"/>
      <c r="L18" s="22" t="s">
        <v>65</v>
      </c>
    </row>
    <row r="19" spans="1:12" s="15" customFormat="1" ht="50.1" customHeight="1" x14ac:dyDescent="0.25">
      <c r="A19" s="21" t="s">
        <v>66</v>
      </c>
      <c r="B19" s="23" t="s">
        <v>59</v>
      </c>
      <c r="C19" s="17" t="s">
        <v>60</v>
      </c>
      <c r="D19" s="29">
        <v>100000</v>
      </c>
      <c r="E19" s="13"/>
      <c r="F19" s="18"/>
      <c r="G19" s="19"/>
      <c r="H19" s="19"/>
      <c r="I19" s="19"/>
      <c r="J19" s="20"/>
      <c r="K19" s="21" t="s">
        <v>67</v>
      </c>
      <c r="L19" s="22"/>
    </row>
    <row r="20" spans="1:12" s="15" customFormat="1" ht="50.1" customHeight="1" x14ac:dyDescent="0.25">
      <c r="A20" s="21" t="s">
        <v>68</v>
      </c>
      <c r="B20" s="23" t="s">
        <v>69</v>
      </c>
      <c r="C20" s="17" t="s">
        <v>70</v>
      </c>
      <c r="D20" s="29">
        <v>220000</v>
      </c>
      <c r="E20" s="13" t="s">
        <v>71</v>
      </c>
      <c r="F20" s="18">
        <f>440000*1.25</f>
        <v>550000</v>
      </c>
      <c r="G20" s="19" t="s">
        <v>62</v>
      </c>
      <c r="H20" s="19" t="s">
        <v>15</v>
      </c>
      <c r="I20" s="19" t="s">
        <v>63</v>
      </c>
      <c r="J20" s="20" t="s">
        <v>64</v>
      </c>
      <c r="K20" s="21"/>
      <c r="L20" s="15" t="s">
        <v>72</v>
      </c>
    </row>
    <row r="21" spans="1:12" s="15" customFormat="1" ht="50.1" customHeight="1" x14ac:dyDescent="0.25">
      <c r="A21" s="21" t="s">
        <v>73</v>
      </c>
      <c r="B21" s="23" t="s">
        <v>69</v>
      </c>
      <c r="C21" s="17" t="s">
        <v>70</v>
      </c>
      <c r="D21" s="29">
        <v>120000</v>
      </c>
      <c r="E21" s="13"/>
      <c r="F21" s="18"/>
      <c r="G21" s="19"/>
      <c r="H21" s="19"/>
      <c r="I21" s="19"/>
      <c r="J21" s="20"/>
      <c r="K21" s="21" t="s">
        <v>67</v>
      </c>
    </row>
    <row r="22" spans="1:12" s="15" customFormat="1" ht="50.1" customHeight="1" x14ac:dyDescent="0.25">
      <c r="A22" s="21" t="s">
        <v>74</v>
      </c>
      <c r="B22" s="19" t="s">
        <v>75</v>
      </c>
      <c r="C22" s="17" t="s">
        <v>76</v>
      </c>
      <c r="D22" s="29">
        <v>128000</v>
      </c>
      <c r="E22" s="18">
        <v>128000</v>
      </c>
      <c r="F22" s="18">
        <f t="shared" si="0"/>
        <v>160000</v>
      </c>
      <c r="G22" s="19" t="s">
        <v>62</v>
      </c>
      <c r="H22" s="19" t="s">
        <v>15</v>
      </c>
      <c r="I22" s="19" t="s">
        <v>63</v>
      </c>
      <c r="J22" s="20" t="s">
        <v>64</v>
      </c>
      <c r="K22" s="21"/>
    </row>
    <row r="23" spans="1:12" s="27" customFormat="1" ht="50.1" customHeight="1" x14ac:dyDescent="0.25">
      <c r="A23" s="21" t="s">
        <v>77</v>
      </c>
      <c r="B23" s="16" t="s">
        <v>78</v>
      </c>
      <c r="C23" s="17" t="s">
        <v>79</v>
      </c>
      <c r="D23" s="29">
        <v>88000</v>
      </c>
      <c r="E23" s="25">
        <v>88000</v>
      </c>
      <c r="F23" s="25">
        <f t="shared" si="0"/>
        <v>110000</v>
      </c>
      <c r="G23" s="19" t="s">
        <v>14</v>
      </c>
      <c r="H23" s="19" t="s">
        <v>15</v>
      </c>
      <c r="I23" s="19"/>
      <c r="J23" s="16"/>
      <c r="K23" s="19"/>
      <c r="L23" s="26" t="s">
        <v>80</v>
      </c>
    </row>
    <row r="24" spans="1:12" s="15" customFormat="1" ht="50.1" customHeight="1" x14ac:dyDescent="0.25">
      <c r="A24" s="21" t="s">
        <v>81</v>
      </c>
      <c r="B24" s="19" t="s">
        <v>82</v>
      </c>
      <c r="C24" s="17" t="s">
        <v>83</v>
      </c>
      <c r="D24" s="29">
        <v>72800</v>
      </c>
      <c r="E24" s="18">
        <v>72800</v>
      </c>
      <c r="F24" s="18">
        <f t="shared" si="0"/>
        <v>91000</v>
      </c>
      <c r="G24" s="19" t="s">
        <v>14</v>
      </c>
      <c r="H24" s="19" t="s">
        <v>15</v>
      </c>
      <c r="I24" s="19"/>
      <c r="J24" s="20"/>
      <c r="K24" s="21"/>
      <c r="L24" s="15" t="s">
        <v>84</v>
      </c>
    </row>
    <row r="25" spans="1:12" s="27" customFormat="1" ht="45.75" customHeight="1" x14ac:dyDescent="0.25">
      <c r="A25" s="21" t="s">
        <v>85</v>
      </c>
      <c r="B25" s="19" t="s">
        <v>86</v>
      </c>
      <c r="C25" s="17" t="s">
        <v>87</v>
      </c>
      <c r="D25" s="29">
        <v>40000</v>
      </c>
      <c r="E25" s="25">
        <v>52000</v>
      </c>
      <c r="F25" s="25">
        <f t="shared" si="0"/>
        <v>65000</v>
      </c>
      <c r="G25" s="19" t="s">
        <v>14</v>
      </c>
      <c r="H25" s="19" t="s">
        <v>15</v>
      </c>
      <c r="I25" s="19"/>
      <c r="J25" s="16"/>
      <c r="K25" s="19"/>
      <c r="L25" s="28" t="s">
        <v>88</v>
      </c>
    </row>
    <row r="26" spans="1:12" s="15" customFormat="1" ht="50.1" customHeight="1" x14ac:dyDescent="0.25">
      <c r="A26" s="21" t="s">
        <v>89</v>
      </c>
      <c r="B26" s="16" t="s">
        <v>90</v>
      </c>
      <c r="C26" s="17" t="s">
        <v>91</v>
      </c>
      <c r="D26" s="29">
        <v>20000</v>
      </c>
      <c r="E26" s="18"/>
      <c r="F26" s="18"/>
      <c r="G26" s="19" t="s">
        <v>14</v>
      </c>
      <c r="H26" s="19" t="s">
        <v>15</v>
      </c>
      <c r="I26" s="19" t="s">
        <v>16</v>
      </c>
      <c r="J26" s="20"/>
      <c r="K26" s="21"/>
    </row>
    <row r="27" spans="1:12" s="15" customFormat="1" ht="50.1" customHeight="1" x14ac:dyDescent="0.25">
      <c r="A27" s="21" t="s">
        <v>92</v>
      </c>
      <c r="B27" s="23" t="s">
        <v>93</v>
      </c>
      <c r="C27" s="17" t="s">
        <v>94</v>
      </c>
      <c r="D27" s="29">
        <v>140000</v>
      </c>
      <c r="E27" s="13" t="s">
        <v>95</v>
      </c>
      <c r="F27" s="18">
        <f>152000*1.25</f>
        <v>190000</v>
      </c>
      <c r="G27" s="19" t="s">
        <v>62</v>
      </c>
      <c r="H27" s="19" t="s">
        <v>15</v>
      </c>
      <c r="I27" s="19" t="s">
        <v>63</v>
      </c>
      <c r="J27" s="20" t="s">
        <v>64</v>
      </c>
      <c r="K27" s="21"/>
      <c r="L27" s="24" t="s">
        <v>96</v>
      </c>
    </row>
    <row r="28" spans="1:12" s="15" customFormat="1" ht="50.1" customHeight="1" x14ac:dyDescent="0.25">
      <c r="A28" s="21" t="s">
        <v>97</v>
      </c>
      <c r="B28" s="19" t="s">
        <v>98</v>
      </c>
      <c r="C28" s="17" t="s">
        <v>99</v>
      </c>
      <c r="D28" s="29">
        <v>64000</v>
      </c>
      <c r="E28" s="18">
        <v>64000</v>
      </c>
      <c r="F28" s="18">
        <f t="shared" si="0"/>
        <v>80000</v>
      </c>
      <c r="G28" s="19" t="s">
        <v>62</v>
      </c>
      <c r="H28" s="19" t="s">
        <v>15</v>
      </c>
      <c r="I28" s="19" t="s">
        <v>63</v>
      </c>
      <c r="J28" s="20" t="s">
        <v>64</v>
      </c>
      <c r="K28" s="21"/>
    </row>
    <row r="29" spans="1:12" s="15" customFormat="1" ht="50.1" customHeight="1" x14ac:dyDescent="0.25">
      <c r="A29" s="21" t="s">
        <v>100</v>
      </c>
      <c r="B29" s="23" t="s">
        <v>101</v>
      </c>
      <c r="C29" s="17" t="s">
        <v>102</v>
      </c>
      <c r="D29" s="29">
        <v>480000</v>
      </c>
      <c r="E29" s="13" t="s">
        <v>103</v>
      </c>
      <c r="F29" s="18">
        <f>480000*1.25</f>
        <v>600000</v>
      </c>
      <c r="G29" s="19" t="s">
        <v>62</v>
      </c>
      <c r="H29" s="19" t="s">
        <v>15</v>
      </c>
      <c r="I29" s="19" t="s">
        <v>63</v>
      </c>
      <c r="J29" s="20" t="s">
        <v>64</v>
      </c>
      <c r="K29" s="21"/>
    </row>
    <row r="30" spans="1:12" s="15" customFormat="1" ht="50.1" customHeight="1" x14ac:dyDescent="0.25">
      <c r="A30" s="21" t="s">
        <v>104</v>
      </c>
      <c r="B30" s="19" t="s">
        <v>105</v>
      </c>
      <c r="C30" s="17" t="s">
        <v>106</v>
      </c>
      <c r="D30" s="29">
        <v>160000</v>
      </c>
      <c r="E30" s="18">
        <v>160000</v>
      </c>
      <c r="F30" s="18">
        <v>160000</v>
      </c>
      <c r="G30" s="19" t="s">
        <v>14</v>
      </c>
      <c r="H30" s="19" t="s">
        <v>15</v>
      </c>
      <c r="I30" s="19" t="s">
        <v>22</v>
      </c>
      <c r="J30" s="20"/>
      <c r="K30" s="21"/>
    </row>
    <row r="31" spans="1:12" s="15" customFormat="1" ht="48.75" customHeight="1" x14ac:dyDescent="0.25">
      <c r="A31" s="21" t="s">
        <v>107</v>
      </c>
      <c r="B31" s="16" t="s">
        <v>108</v>
      </c>
      <c r="C31" s="17" t="s">
        <v>109</v>
      </c>
      <c r="D31" s="29">
        <v>50000</v>
      </c>
      <c r="E31" s="18">
        <v>48000</v>
      </c>
      <c r="F31" s="18">
        <f t="shared" si="0"/>
        <v>60000</v>
      </c>
      <c r="G31" s="19" t="s">
        <v>14</v>
      </c>
      <c r="H31" s="19" t="s">
        <v>15</v>
      </c>
      <c r="I31" s="19"/>
      <c r="J31" s="20"/>
      <c r="K31" s="21"/>
      <c r="L31" s="15" t="s">
        <v>110</v>
      </c>
    </row>
    <row r="32" spans="1:12" s="15" customFormat="1" ht="53.25" customHeight="1" x14ac:dyDescent="0.25">
      <c r="A32" s="21" t="s">
        <v>111</v>
      </c>
      <c r="B32" s="16" t="s">
        <v>112</v>
      </c>
      <c r="C32" s="17" t="s">
        <v>113</v>
      </c>
      <c r="D32" s="29">
        <v>50000</v>
      </c>
      <c r="E32" s="13" t="s">
        <v>114</v>
      </c>
      <c r="F32" s="18">
        <f>49000*1.25</f>
        <v>61250</v>
      </c>
      <c r="G32" s="19" t="s">
        <v>14</v>
      </c>
      <c r="H32" s="19" t="s">
        <v>15</v>
      </c>
      <c r="I32" s="19"/>
      <c r="J32" s="20"/>
      <c r="K32" s="21"/>
      <c r="L32" s="15" t="s">
        <v>115</v>
      </c>
    </row>
    <row r="33" spans="1:13" s="27" customFormat="1" ht="50.1" customHeight="1" x14ac:dyDescent="0.25">
      <c r="A33" s="21" t="s">
        <v>116</v>
      </c>
      <c r="B33" s="16" t="s">
        <v>117</v>
      </c>
      <c r="C33" s="17" t="s">
        <v>118</v>
      </c>
      <c r="D33" s="29">
        <v>40000</v>
      </c>
      <c r="E33" s="30">
        <v>0</v>
      </c>
      <c r="F33" s="25">
        <v>0</v>
      </c>
      <c r="G33" s="19" t="s">
        <v>14</v>
      </c>
      <c r="H33" s="19" t="s">
        <v>15</v>
      </c>
      <c r="I33" s="19" t="s">
        <v>16</v>
      </c>
      <c r="J33" s="16"/>
      <c r="K33" s="19"/>
      <c r="L33" s="27" t="s">
        <v>119</v>
      </c>
      <c r="M33" s="15"/>
    </row>
    <row r="34" spans="1:13" s="27" customFormat="1" ht="50.1" customHeight="1" x14ac:dyDescent="0.25">
      <c r="A34" s="21" t="s">
        <v>120</v>
      </c>
      <c r="B34" s="16" t="s">
        <v>121</v>
      </c>
      <c r="C34" s="17" t="s">
        <v>122</v>
      </c>
      <c r="D34" s="29">
        <v>20000</v>
      </c>
      <c r="E34" s="30">
        <v>0</v>
      </c>
      <c r="F34" s="25">
        <v>0</v>
      </c>
      <c r="G34" s="19"/>
      <c r="H34" s="19" t="s">
        <v>15</v>
      </c>
      <c r="I34" s="19" t="s">
        <v>16</v>
      </c>
      <c r="J34" s="16"/>
      <c r="K34" s="19"/>
      <c r="M34" s="15"/>
    </row>
    <row r="35" spans="1:13" s="27" customFormat="1" ht="50.1" customHeight="1" x14ac:dyDescent="0.25">
      <c r="A35" s="21" t="s">
        <v>123</v>
      </c>
      <c r="B35" s="16" t="s">
        <v>268</v>
      </c>
      <c r="C35" s="65" t="s">
        <v>124</v>
      </c>
      <c r="D35" s="66">
        <v>20000</v>
      </c>
      <c r="E35" s="71"/>
      <c r="F35" s="72"/>
      <c r="G35" s="65" t="s">
        <v>14</v>
      </c>
      <c r="H35" s="65" t="s">
        <v>15</v>
      </c>
      <c r="I35" s="65" t="s">
        <v>16</v>
      </c>
      <c r="J35" s="36" t="s">
        <v>269</v>
      </c>
      <c r="K35" s="19"/>
      <c r="M35" s="15"/>
    </row>
    <row r="36" spans="1:13" s="27" customFormat="1" ht="50.1" customHeight="1" x14ac:dyDescent="0.25">
      <c r="A36" s="21" t="s">
        <v>125</v>
      </c>
      <c r="B36" s="16" t="s">
        <v>270</v>
      </c>
      <c r="C36" s="65" t="s">
        <v>126</v>
      </c>
      <c r="D36" s="66">
        <v>50000</v>
      </c>
      <c r="E36" s="66">
        <v>40000</v>
      </c>
      <c r="F36" s="66">
        <f t="shared" si="0"/>
        <v>50000</v>
      </c>
      <c r="G36" s="65" t="s">
        <v>14</v>
      </c>
      <c r="H36" s="65" t="s">
        <v>15</v>
      </c>
      <c r="I36" s="19"/>
      <c r="J36" s="36" t="s">
        <v>269</v>
      </c>
      <c r="K36" s="19"/>
      <c r="L36" s="27" t="s">
        <v>127</v>
      </c>
    </row>
    <row r="37" spans="1:13" s="15" customFormat="1" ht="48" customHeight="1" x14ac:dyDescent="0.25">
      <c r="A37" s="21" t="s">
        <v>128</v>
      </c>
      <c r="B37" s="16" t="s">
        <v>129</v>
      </c>
      <c r="C37" s="17" t="s">
        <v>130</v>
      </c>
      <c r="D37" s="29">
        <v>20000</v>
      </c>
      <c r="E37" s="13" t="s">
        <v>131</v>
      </c>
      <c r="F37" s="18">
        <f>64000*1.25</f>
        <v>80000</v>
      </c>
      <c r="G37" s="19" t="s">
        <v>14</v>
      </c>
      <c r="H37" s="19" t="s">
        <v>15</v>
      </c>
      <c r="I37" s="19"/>
      <c r="J37" s="20"/>
      <c r="K37" s="21"/>
      <c r="L37" s="31" t="s">
        <v>110</v>
      </c>
    </row>
    <row r="38" spans="1:13" s="15" customFormat="1" ht="57.75" customHeight="1" x14ac:dyDescent="0.25">
      <c r="A38" s="21" t="s">
        <v>132</v>
      </c>
      <c r="B38" s="16" t="s">
        <v>271</v>
      </c>
      <c r="C38" s="17" t="s">
        <v>133</v>
      </c>
      <c r="D38" s="33" t="s">
        <v>272</v>
      </c>
      <c r="E38" s="13" t="s">
        <v>134</v>
      </c>
      <c r="F38" s="18">
        <f>44000*1.25</f>
        <v>55000</v>
      </c>
      <c r="G38" s="19" t="s">
        <v>14</v>
      </c>
      <c r="H38" s="19" t="s">
        <v>15</v>
      </c>
      <c r="I38" s="19"/>
      <c r="J38" s="20"/>
      <c r="K38" s="21"/>
      <c r="L38" s="32" t="s">
        <v>135</v>
      </c>
    </row>
    <row r="39" spans="1:13" s="15" customFormat="1" ht="57.75" customHeight="1" x14ac:dyDescent="0.25">
      <c r="A39" s="21" t="s">
        <v>136</v>
      </c>
      <c r="B39" s="16" t="s">
        <v>273</v>
      </c>
      <c r="C39" s="17" t="s">
        <v>137</v>
      </c>
      <c r="D39" s="33" t="s">
        <v>274</v>
      </c>
      <c r="E39" s="13" t="s">
        <v>138</v>
      </c>
      <c r="F39" s="18">
        <f>68000*1.25</f>
        <v>85000</v>
      </c>
      <c r="G39" s="19" t="s">
        <v>14</v>
      </c>
      <c r="H39" s="19" t="s">
        <v>15</v>
      </c>
      <c r="I39" s="19" t="s">
        <v>22</v>
      </c>
      <c r="J39" s="20"/>
      <c r="K39" s="21"/>
      <c r="L39" s="32" t="s">
        <v>139</v>
      </c>
    </row>
    <row r="40" spans="1:13" s="15" customFormat="1" ht="50.1" customHeight="1" x14ac:dyDescent="0.25">
      <c r="A40" s="21" t="s">
        <v>140</v>
      </c>
      <c r="B40" s="16" t="s">
        <v>141</v>
      </c>
      <c r="C40" s="17" t="s">
        <v>142</v>
      </c>
      <c r="D40" s="33">
        <v>50000</v>
      </c>
      <c r="E40" s="18">
        <v>56000</v>
      </c>
      <c r="F40" s="18">
        <f t="shared" si="0"/>
        <v>70000</v>
      </c>
      <c r="G40" s="19" t="s">
        <v>14</v>
      </c>
      <c r="H40" s="19" t="s">
        <v>15</v>
      </c>
      <c r="I40" s="19"/>
      <c r="J40" s="20"/>
      <c r="K40" s="21"/>
    </row>
    <row r="41" spans="1:13" s="15" customFormat="1" ht="50.1" customHeight="1" x14ac:dyDescent="0.25">
      <c r="A41" s="21" t="s">
        <v>143</v>
      </c>
      <c r="B41" s="16" t="s">
        <v>144</v>
      </c>
      <c r="C41" s="17" t="s">
        <v>142</v>
      </c>
      <c r="D41" s="29">
        <v>20000</v>
      </c>
      <c r="E41" s="18">
        <v>20000</v>
      </c>
      <c r="F41" s="18">
        <f t="shared" si="0"/>
        <v>25000</v>
      </c>
      <c r="G41" s="19" t="s">
        <v>14</v>
      </c>
      <c r="H41" s="19" t="s">
        <v>15</v>
      </c>
      <c r="I41" s="19"/>
      <c r="J41" s="20"/>
      <c r="K41" s="21"/>
    </row>
    <row r="42" spans="1:13" s="15" customFormat="1" ht="50.1" customHeight="1" x14ac:dyDescent="0.25">
      <c r="A42" s="21" t="s">
        <v>145</v>
      </c>
      <c r="B42" s="19" t="s">
        <v>146</v>
      </c>
      <c r="C42" s="17" t="s">
        <v>147</v>
      </c>
      <c r="D42" s="29">
        <v>60000</v>
      </c>
      <c r="E42" s="18">
        <v>60000</v>
      </c>
      <c r="F42" s="18">
        <f t="shared" si="0"/>
        <v>75000</v>
      </c>
      <c r="G42" s="19" t="s">
        <v>14</v>
      </c>
      <c r="H42" s="19" t="s">
        <v>15</v>
      </c>
      <c r="I42" s="19"/>
      <c r="J42" s="20"/>
      <c r="K42" s="21"/>
      <c r="L42" s="15" t="s">
        <v>84</v>
      </c>
    </row>
    <row r="43" spans="1:13" s="15" customFormat="1" ht="45" customHeight="1" x14ac:dyDescent="0.25">
      <c r="A43" s="21" t="s">
        <v>148</v>
      </c>
      <c r="B43" s="16" t="s">
        <v>149</v>
      </c>
      <c r="C43" s="17" t="s">
        <v>150</v>
      </c>
      <c r="D43" s="29">
        <v>30000</v>
      </c>
      <c r="E43" s="18">
        <v>32000</v>
      </c>
      <c r="F43" s="18">
        <f t="shared" si="0"/>
        <v>40000</v>
      </c>
      <c r="G43" s="19" t="s">
        <v>14</v>
      </c>
      <c r="H43" s="19" t="s">
        <v>15</v>
      </c>
      <c r="I43" s="19"/>
      <c r="J43" s="20"/>
      <c r="K43" s="21"/>
      <c r="L43" s="34" t="s">
        <v>151</v>
      </c>
    </row>
    <row r="44" spans="1:13" s="15" customFormat="1" ht="50.1" customHeight="1" x14ac:dyDescent="0.25">
      <c r="A44" s="21" t="s">
        <v>152</v>
      </c>
      <c r="B44" s="16" t="s">
        <v>153</v>
      </c>
      <c r="C44" s="17" t="s">
        <v>150</v>
      </c>
      <c r="D44" s="29">
        <v>88000</v>
      </c>
      <c r="E44" s="18">
        <v>88000</v>
      </c>
      <c r="F44" s="18">
        <f t="shared" si="0"/>
        <v>110000</v>
      </c>
      <c r="G44" s="19" t="s">
        <v>14</v>
      </c>
      <c r="H44" s="19" t="s">
        <v>15</v>
      </c>
      <c r="I44" s="19"/>
      <c r="J44" s="20"/>
      <c r="K44" s="21"/>
    </row>
    <row r="45" spans="1:13" s="15" customFormat="1" ht="50.1" customHeight="1" x14ac:dyDescent="0.25">
      <c r="A45" s="21" t="s">
        <v>154</v>
      </c>
      <c r="B45" s="16" t="s">
        <v>155</v>
      </c>
      <c r="C45" s="23" t="s">
        <v>249</v>
      </c>
      <c r="D45" s="29">
        <v>72000</v>
      </c>
      <c r="E45" s="18">
        <v>56000</v>
      </c>
      <c r="F45" s="18">
        <f t="shared" si="0"/>
        <v>70000</v>
      </c>
      <c r="G45" s="19" t="s">
        <v>14</v>
      </c>
      <c r="H45" s="19" t="s">
        <v>15</v>
      </c>
      <c r="I45" s="19"/>
      <c r="J45" s="20"/>
      <c r="K45" s="21"/>
    </row>
    <row r="46" spans="1:13" s="27" customFormat="1" ht="50.1" customHeight="1" x14ac:dyDescent="0.25">
      <c r="A46" s="21" t="s">
        <v>235</v>
      </c>
      <c r="B46" s="16" t="s">
        <v>157</v>
      </c>
      <c r="C46" s="17" t="s">
        <v>158</v>
      </c>
      <c r="D46" s="29">
        <v>60000</v>
      </c>
      <c r="E46" s="13" t="s">
        <v>159</v>
      </c>
      <c r="F46" s="18">
        <f>60000*1.25</f>
        <v>75000</v>
      </c>
      <c r="G46" s="19" t="s">
        <v>14</v>
      </c>
      <c r="H46" s="19" t="s">
        <v>15</v>
      </c>
      <c r="I46" s="19" t="s">
        <v>22</v>
      </c>
      <c r="J46" s="16"/>
      <c r="K46" s="19"/>
      <c r="L46" s="27" t="s">
        <v>160</v>
      </c>
    </row>
    <row r="47" spans="1:13" s="15" customFormat="1" ht="50.1" customHeight="1" x14ac:dyDescent="0.25">
      <c r="A47" s="21" t="s">
        <v>156</v>
      </c>
      <c r="B47" s="19" t="s">
        <v>162</v>
      </c>
      <c r="C47" s="17" t="s">
        <v>163</v>
      </c>
      <c r="D47" s="29">
        <v>30000</v>
      </c>
      <c r="E47" s="18">
        <v>80000</v>
      </c>
      <c r="F47" s="18">
        <f t="shared" si="0"/>
        <v>100000</v>
      </c>
      <c r="G47" s="19" t="s">
        <v>14</v>
      </c>
      <c r="H47" s="19" t="s">
        <v>15</v>
      </c>
      <c r="I47" s="19" t="s">
        <v>22</v>
      </c>
      <c r="J47" s="20"/>
      <c r="K47" s="21"/>
      <c r="L47" s="15" t="s">
        <v>164</v>
      </c>
    </row>
    <row r="48" spans="1:13" s="15" customFormat="1" ht="50.1" customHeight="1" x14ac:dyDescent="0.25">
      <c r="A48" s="21" t="s">
        <v>161</v>
      </c>
      <c r="B48" s="16" t="s">
        <v>166</v>
      </c>
      <c r="C48" s="17" t="s">
        <v>167</v>
      </c>
      <c r="D48" s="29">
        <v>120000</v>
      </c>
      <c r="E48" s="18">
        <v>104000</v>
      </c>
      <c r="F48" s="18">
        <f t="shared" si="0"/>
        <v>130000</v>
      </c>
      <c r="G48" s="19" t="s">
        <v>14</v>
      </c>
      <c r="H48" s="19" t="s">
        <v>15</v>
      </c>
      <c r="I48" s="19"/>
      <c r="J48" s="20"/>
      <c r="K48" s="21"/>
      <c r="L48" s="15" t="s">
        <v>84</v>
      </c>
    </row>
    <row r="49" spans="1:12" s="15" customFormat="1" ht="50.1" customHeight="1" x14ac:dyDescent="0.25">
      <c r="A49" s="63" t="s">
        <v>165</v>
      </c>
      <c r="B49" s="64" t="s">
        <v>169</v>
      </c>
      <c r="C49" s="65" t="s">
        <v>170</v>
      </c>
      <c r="D49" s="66">
        <v>112000</v>
      </c>
      <c r="E49" s="67">
        <v>120000</v>
      </c>
      <c r="F49" s="67">
        <f t="shared" si="0"/>
        <v>150000</v>
      </c>
      <c r="G49" s="65" t="s">
        <v>14</v>
      </c>
      <c r="H49" s="65" t="s">
        <v>15</v>
      </c>
      <c r="I49" s="65" t="s">
        <v>22</v>
      </c>
      <c r="J49" s="68"/>
      <c r="K49" s="69" t="s">
        <v>243</v>
      </c>
    </row>
    <row r="50" spans="1:12" s="15" customFormat="1" ht="50.1" customHeight="1" x14ac:dyDescent="0.25">
      <c r="A50" s="21" t="s">
        <v>168</v>
      </c>
      <c r="B50" s="16" t="s">
        <v>172</v>
      </c>
      <c r="C50" s="17" t="s">
        <v>167</v>
      </c>
      <c r="D50" s="29">
        <v>52000</v>
      </c>
      <c r="E50" s="18">
        <v>60000</v>
      </c>
      <c r="F50" s="18">
        <f t="shared" si="0"/>
        <v>75000</v>
      </c>
      <c r="G50" s="19" t="s">
        <v>14</v>
      </c>
      <c r="H50" s="19" t="s">
        <v>15</v>
      </c>
      <c r="I50" s="19"/>
      <c r="J50" s="20"/>
      <c r="K50" s="21"/>
    </row>
    <row r="51" spans="1:12" s="15" customFormat="1" ht="50.1" customHeight="1" x14ac:dyDescent="0.25">
      <c r="A51" s="21" t="s">
        <v>171</v>
      </c>
      <c r="B51" s="36" t="s">
        <v>257</v>
      </c>
      <c r="C51" s="17" t="s">
        <v>174</v>
      </c>
      <c r="D51" s="33" t="s">
        <v>258</v>
      </c>
      <c r="E51" s="18">
        <v>60000</v>
      </c>
      <c r="F51" s="18">
        <f t="shared" si="0"/>
        <v>75000</v>
      </c>
      <c r="G51" s="19" t="s">
        <v>14</v>
      </c>
      <c r="H51" s="19" t="s">
        <v>15</v>
      </c>
      <c r="I51" s="19" t="s">
        <v>22</v>
      </c>
      <c r="J51" s="20"/>
      <c r="K51" s="21"/>
    </row>
    <row r="52" spans="1:12" s="15" customFormat="1" ht="50.1" customHeight="1" x14ac:dyDescent="0.25">
      <c r="A52" s="21" t="s">
        <v>173</v>
      </c>
      <c r="B52" s="19" t="s">
        <v>176</v>
      </c>
      <c r="C52" s="17" t="s">
        <v>177</v>
      </c>
      <c r="D52" s="29">
        <v>120000</v>
      </c>
      <c r="E52" s="18">
        <v>120000</v>
      </c>
      <c r="F52" s="18">
        <f t="shared" si="0"/>
        <v>150000</v>
      </c>
      <c r="G52" s="19" t="s">
        <v>14</v>
      </c>
      <c r="H52" s="19" t="s">
        <v>15</v>
      </c>
      <c r="I52" s="19"/>
      <c r="J52" s="20"/>
      <c r="K52" s="21"/>
    </row>
    <row r="53" spans="1:12" s="15" customFormat="1" ht="50.1" customHeight="1" x14ac:dyDescent="0.25">
      <c r="A53" s="21" t="s">
        <v>175</v>
      </c>
      <c r="B53" s="23" t="s">
        <v>179</v>
      </c>
      <c r="C53" s="17" t="s">
        <v>180</v>
      </c>
      <c r="D53" s="29">
        <v>56000</v>
      </c>
      <c r="E53" s="13" t="s">
        <v>181</v>
      </c>
      <c r="F53" s="18">
        <f>56000*1.25</f>
        <v>70000</v>
      </c>
      <c r="G53" s="19" t="s">
        <v>14</v>
      </c>
      <c r="H53" s="19" t="s">
        <v>15</v>
      </c>
      <c r="I53" s="19"/>
      <c r="J53" s="20"/>
      <c r="K53" s="21"/>
    </row>
    <row r="54" spans="1:12" s="15" customFormat="1" ht="50.1" customHeight="1" x14ac:dyDescent="0.25">
      <c r="A54" s="21" t="s">
        <v>178</v>
      </c>
      <c r="B54" s="23" t="s">
        <v>183</v>
      </c>
      <c r="C54" s="17" t="s">
        <v>184</v>
      </c>
      <c r="D54" s="29">
        <v>198000</v>
      </c>
      <c r="E54" s="13" t="s">
        <v>185</v>
      </c>
      <c r="F54" s="18">
        <f>198000*1.25</f>
        <v>247500</v>
      </c>
      <c r="G54" s="19" t="s">
        <v>14</v>
      </c>
      <c r="H54" s="19" t="s">
        <v>15</v>
      </c>
      <c r="I54" s="19" t="s">
        <v>22</v>
      </c>
      <c r="J54" s="20"/>
      <c r="K54" s="21"/>
    </row>
    <row r="55" spans="1:12" s="15" customFormat="1" ht="50.1" customHeight="1" x14ac:dyDescent="0.25">
      <c r="A55" s="21" t="s">
        <v>182</v>
      </c>
      <c r="B55" s="23" t="s">
        <v>187</v>
      </c>
      <c r="C55" s="17" t="s">
        <v>188</v>
      </c>
      <c r="D55" s="29">
        <v>132000</v>
      </c>
      <c r="E55" s="13" t="s">
        <v>189</v>
      </c>
      <c r="F55" s="18">
        <f>132000*1.25</f>
        <v>165000</v>
      </c>
      <c r="G55" s="19" t="s">
        <v>14</v>
      </c>
      <c r="H55" s="19" t="s">
        <v>15</v>
      </c>
      <c r="I55" s="19" t="s">
        <v>22</v>
      </c>
      <c r="J55" s="20"/>
      <c r="K55" s="21"/>
    </row>
    <row r="56" spans="1:12" s="15" customFormat="1" ht="50.1" customHeight="1" x14ac:dyDescent="0.25">
      <c r="A56" s="21" t="s">
        <v>186</v>
      </c>
      <c r="B56" s="23" t="s">
        <v>191</v>
      </c>
      <c r="C56" s="17" t="s">
        <v>192</v>
      </c>
      <c r="D56" s="29">
        <v>230000</v>
      </c>
      <c r="E56" s="13" t="s">
        <v>193</v>
      </c>
      <c r="F56" s="18">
        <f>450000*1.25</f>
        <v>562500</v>
      </c>
      <c r="G56" s="19" t="s">
        <v>234</v>
      </c>
      <c r="H56" s="19" t="s">
        <v>15</v>
      </c>
      <c r="I56" s="19" t="s">
        <v>22</v>
      </c>
      <c r="J56" s="20"/>
      <c r="K56" s="21"/>
    </row>
    <row r="57" spans="1:12" s="15" customFormat="1" ht="50.1" customHeight="1" x14ac:dyDescent="0.25">
      <c r="A57" s="21" t="s">
        <v>190</v>
      </c>
      <c r="B57" s="23" t="s">
        <v>195</v>
      </c>
      <c r="C57" s="17" t="s">
        <v>196</v>
      </c>
      <c r="D57" s="29">
        <v>50000</v>
      </c>
      <c r="E57" s="18">
        <v>32000</v>
      </c>
      <c r="F57" s="18">
        <f t="shared" si="0"/>
        <v>40000</v>
      </c>
      <c r="G57" s="19" t="s">
        <v>14</v>
      </c>
      <c r="H57" s="19" t="s">
        <v>15</v>
      </c>
      <c r="I57" s="19"/>
      <c r="J57" s="20"/>
      <c r="K57" s="21"/>
      <c r="L57" s="22" t="s">
        <v>197</v>
      </c>
    </row>
    <row r="58" spans="1:12" s="15" customFormat="1" ht="50.1" customHeight="1" x14ac:dyDescent="0.25">
      <c r="A58" s="21" t="s">
        <v>194</v>
      </c>
      <c r="B58" s="23" t="s">
        <v>237</v>
      </c>
      <c r="C58" s="17" t="s">
        <v>199</v>
      </c>
      <c r="D58" s="29">
        <v>20000</v>
      </c>
      <c r="E58" s="13" t="s">
        <v>200</v>
      </c>
      <c r="F58" s="18">
        <f>20000*1.25</f>
        <v>25000</v>
      </c>
      <c r="G58" s="19" t="s">
        <v>14</v>
      </c>
      <c r="H58" s="19" t="s">
        <v>15</v>
      </c>
      <c r="I58" s="19"/>
      <c r="J58" s="20"/>
      <c r="K58" s="21"/>
    </row>
    <row r="59" spans="1:12" s="15" customFormat="1" ht="50.1" customHeight="1" x14ac:dyDescent="0.25">
      <c r="A59" s="21" t="s">
        <v>198</v>
      </c>
      <c r="B59" s="23" t="s">
        <v>250</v>
      </c>
      <c r="C59" s="17" t="s">
        <v>202</v>
      </c>
      <c r="D59" s="55" t="s">
        <v>251</v>
      </c>
      <c r="E59" s="13" t="s">
        <v>203</v>
      </c>
      <c r="F59" s="18">
        <f>63000*1.25</f>
        <v>78750</v>
      </c>
      <c r="G59" s="19" t="s">
        <v>14</v>
      </c>
      <c r="H59" s="19" t="s">
        <v>15</v>
      </c>
      <c r="I59" s="19"/>
      <c r="J59" s="20"/>
      <c r="K59" s="21"/>
    </row>
    <row r="60" spans="1:12" s="15" customFormat="1" ht="50.1" customHeight="1" x14ac:dyDescent="0.25">
      <c r="A60" s="21" t="s">
        <v>201</v>
      </c>
      <c r="B60" s="16" t="s">
        <v>236</v>
      </c>
      <c r="C60" s="17" t="s">
        <v>205</v>
      </c>
      <c r="D60" s="29">
        <v>60000</v>
      </c>
      <c r="E60" s="13" t="s">
        <v>206</v>
      </c>
      <c r="F60" s="18">
        <f>60000*1.25</f>
        <v>75000</v>
      </c>
      <c r="G60" s="19" t="s">
        <v>14</v>
      </c>
      <c r="H60" s="19" t="s">
        <v>15</v>
      </c>
      <c r="I60" s="19"/>
      <c r="J60" s="20"/>
      <c r="K60" s="21"/>
    </row>
    <row r="61" spans="1:12" s="15" customFormat="1" ht="45" customHeight="1" x14ac:dyDescent="0.25">
      <c r="A61" s="21" t="s">
        <v>204</v>
      </c>
      <c r="B61" s="16" t="s">
        <v>265</v>
      </c>
      <c r="C61" s="17" t="s">
        <v>208</v>
      </c>
      <c r="D61" s="33" t="s">
        <v>266</v>
      </c>
      <c r="E61" s="18">
        <v>104000</v>
      </c>
      <c r="F61" s="18">
        <f t="shared" si="0"/>
        <v>130000</v>
      </c>
      <c r="G61" s="19" t="s">
        <v>14</v>
      </c>
      <c r="H61" s="19" t="s">
        <v>15</v>
      </c>
      <c r="I61" s="19"/>
      <c r="J61" s="20"/>
      <c r="K61" s="21"/>
    </row>
    <row r="62" spans="1:12" s="15" customFormat="1" ht="50.1" customHeight="1" x14ac:dyDescent="0.25">
      <c r="A62" s="21" t="s">
        <v>207</v>
      </c>
      <c r="B62" s="16" t="s">
        <v>210</v>
      </c>
      <c r="C62" s="17" t="s">
        <v>211</v>
      </c>
      <c r="D62" s="29">
        <v>102000</v>
      </c>
      <c r="E62" s="18">
        <v>105600</v>
      </c>
      <c r="F62" s="18">
        <f t="shared" si="0"/>
        <v>132000</v>
      </c>
      <c r="G62" s="19" t="s">
        <v>14</v>
      </c>
      <c r="H62" s="19" t="s">
        <v>15</v>
      </c>
      <c r="I62" s="19"/>
      <c r="J62" s="20"/>
      <c r="K62" s="21"/>
    </row>
    <row r="63" spans="1:12" s="15" customFormat="1" ht="50.1" customHeight="1" x14ac:dyDescent="0.25">
      <c r="A63" s="21" t="s">
        <v>209</v>
      </c>
      <c r="B63" s="16" t="s">
        <v>213</v>
      </c>
      <c r="C63" s="17" t="s">
        <v>163</v>
      </c>
      <c r="D63" s="33">
        <v>143000</v>
      </c>
      <c r="E63" s="18">
        <v>160000</v>
      </c>
      <c r="F63" s="18">
        <f t="shared" si="0"/>
        <v>200000</v>
      </c>
      <c r="G63" s="19" t="s">
        <v>14</v>
      </c>
      <c r="H63" s="19" t="s">
        <v>15</v>
      </c>
      <c r="I63" s="19" t="s">
        <v>22</v>
      </c>
      <c r="J63" s="20"/>
      <c r="K63" s="21"/>
      <c r="L63" s="15" t="s">
        <v>84</v>
      </c>
    </row>
    <row r="64" spans="1:12" s="15" customFormat="1" ht="43.5" customHeight="1" x14ac:dyDescent="0.25">
      <c r="A64" s="21" t="s">
        <v>212</v>
      </c>
      <c r="B64" s="16" t="s">
        <v>215</v>
      </c>
      <c r="C64" s="17" t="s">
        <v>216</v>
      </c>
      <c r="D64" s="33">
        <v>144000</v>
      </c>
      <c r="E64" s="18">
        <v>40000</v>
      </c>
      <c r="F64" s="18">
        <f t="shared" si="0"/>
        <v>50000</v>
      </c>
      <c r="G64" s="19" t="s">
        <v>14</v>
      </c>
      <c r="H64" s="19" t="s">
        <v>15</v>
      </c>
      <c r="I64" s="19" t="s">
        <v>22</v>
      </c>
      <c r="J64" s="20"/>
      <c r="K64" s="21"/>
      <c r="L64" s="15" t="s">
        <v>217</v>
      </c>
    </row>
    <row r="65" spans="1:13" s="15" customFormat="1" ht="47.25" customHeight="1" x14ac:dyDescent="0.25">
      <c r="A65" s="21" t="s">
        <v>214</v>
      </c>
      <c r="B65" s="23" t="s">
        <v>219</v>
      </c>
      <c r="C65" s="17" t="s">
        <v>220</v>
      </c>
      <c r="D65" s="33">
        <v>98000</v>
      </c>
      <c r="E65" s="13" t="s">
        <v>221</v>
      </c>
      <c r="F65" s="18">
        <f>124000*1.25</f>
        <v>155000</v>
      </c>
      <c r="G65" s="19" t="s">
        <v>14</v>
      </c>
      <c r="H65" s="19" t="s">
        <v>15</v>
      </c>
      <c r="I65" s="19" t="s">
        <v>22</v>
      </c>
      <c r="J65" s="20"/>
      <c r="K65" s="21"/>
      <c r="L65" s="35" t="s">
        <v>222</v>
      </c>
    </row>
    <row r="66" spans="1:13" s="15" customFormat="1" ht="45.75" customHeight="1" x14ac:dyDescent="0.25">
      <c r="A66" s="21" t="s">
        <v>218</v>
      </c>
      <c r="B66" s="16" t="s">
        <v>224</v>
      </c>
      <c r="C66" s="17" t="s">
        <v>225</v>
      </c>
      <c r="D66" s="29">
        <v>20000</v>
      </c>
      <c r="E66" s="30"/>
      <c r="F66" s="25"/>
      <c r="G66" s="19" t="s">
        <v>14</v>
      </c>
      <c r="H66" s="19" t="s">
        <v>15</v>
      </c>
      <c r="I66" s="19"/>
      <c r="J66" s="16"/>
      <c r="K66" s="19"/>
      <c r="L66" s="15" t="s">
        <v>226</v>
      </c>
    </row>
    <row r="67" spans="1:13" s="15" customFormat="1" ht="45.75" customHeight="1" x14ac:dyDescent="0.25">
      <c r="A67" s="21" t="s">
        <v>223</v>
      </c>
      <c r="B67" s="36" t="s">
        <v>228</v>
      </c>
      <c r="C67" s="17" t="s">
        <v>229</v>
      </c>
      <c r="D67" s="29">
        <v>6720000</v>
      </c>
      <c r="E67" s="37" t="s">
        <v>230</v>
      </c>
      <c r="F67" s="18">
        <v>6610000</v>
      </c>
      <c r="G67" s="19"/>
      <c r="H67" s="19" t="s">
        <v>15</v>
      </c>
      <c r="I67" s="19" t="s">
        <v>16</v>
      </c>
      <c r="J67" s="20"/>
      <c r="K67" s="21" t="s">
        <v>26</v>
      </c>
      <c r="L67" s="15" t="s">
        <v>84</v>
      </c>
    </row>
    <row r="68" spans="1:13" ht="46.5" customHeight="1" x14ac:dyDescent="0.25">
      <c r="A68" s="21" t="s">
        <v>227</v>
      </c>
      <c r="B68" s="16" t="s">
        <v>261</v>
      </c>
      <c r="C68" s="17" t="s">
        <v>167</v>
      </c>
      <c r="D68" s="33">
        <v>115000</v>
      </c>
      <c r="E68" s="18">
        <v>200000</v>
      </c>
      <c r="F68" s="18">
        <f t="shared" si="0"/>
        <v>250000</v>
      </c>
      <c r="G68" s="19" t="s">
        <v>14</v>
      </c>
      <c r="H68" s="19" t="s">
        <v>15</v>
      </c>
      <c r="I68" s="19" t="s">
        <v>16</v>
      </c>
      <c r="J68" s="20"/>
      <c r="K68" s="21"/>
      <c r="M68" s="15"/>
    </row>
    <row r="69" spans="1:13" ht="46.5" customHeight="1" x14ac:dyDescent="0.25">
      <c r="A69" s="56" t="s">
        <v>239</v>
      </c>
      <c r="B69" s="57" t="s">
        <v>259</v>
      </c>
      <c r="C69" s="58" t="s">
        <v>241</v>
      </c>
      <c r="D69" s="62">
        <v>195000</v>
      </c>
      <c r="E69" s="59"/>
      <c r="F69" s="59"/>
      <c r="G69" s="60" t="s">
        <v>14</v>
      </c>
      <c r="H69" s="60" t="s">
        <v>15</v>
      </c>
      <c r="I69" s="60" t="s">
        <v>16</v>
      </c>
      <c r="J69" s="61"/>
      <c r="K69" s="56" t="s">
        <v>244</v>
      </c>
      <c r="M69" s="15"/>
    </row>
    <row r="70" spans="1:13" ht="46.5" customHeight="1" x14ac:dyDescent="0.25">
      <c r="A70" s="56" t="s">
        <v>240</v>
      </c>
      <c r="B70" s="57" t="s">
        <v>255</v>
      </c>
      <c r="C70" s="58" t="s">
        <v>242</v>
      </c>
      <c r="D70" s="62">
        <v>35000</v>
      </c>
      <c r="E70" s="59"/>
      <c r="F70" s="59"/>
      <c r="G70" s="60" t="s">
        <v>14</v>
      </c>
      <c r="H70" s="60" t="s">
        <v>15</v>
      </c>
      <c r="I70" s="60" t="s">
        <v>16</v>
      </c>
      <c r="J70" s="61"/>
      <c r="K70" s="56" t="s">
        <v>244</v>
      </c>
      <c r="M70" s="15"/>
    </row>
    <row r="71" spans="1:13" ht="43.9" customHeight="1" x14ac:dyDescent="0.25">
      <c r="A71" s="56" t="s">
        <v>252</v>
      </c>
      <c r="B71" s="57" t="s">
        <v>256</v>
      </c>
      <c r="C71" s="58" t="s">
        <v>174</v>
      </c>
      <c r="D71" s="62">
        <v>557000</v>
      </c>
      <c r="E71" s="59"/>
      <c r="F71" s="59"/>
      <c r="G71" s="57" t="s">
        <v>253</v>
      </c>
      <c r="H71" s="60" t="s">
        <v>15</v>
      </c>
      <c r="I71" s="60" t="s">
        <v>22</v>
      </c>
      <c r="J71" s="61" t="s">
        <v>254</v>
      </c>
      <c r="K71" s="56" t="s">
        <v>244</v>
      </c>
      <c r="M71" s="15"/>
    </row>
    <row r="72" spans="1:13" ht="15.75" x14ac:dyDescent="0.25">
      <c r="A72" s="38"/>
      <c r="B72" s="44"/>
      <c r="C72" s="48"/>
      <c r="D72" s="44"/>
      <c r="E72" s="44"/>
      <c r="H72" s="43"/>
      <c r="I72" s="40"/>
      <c r="J72" s="40"/>
      <c r="K72" s="40"/>
    </row>
    <row r="73" spans="1:13" ht="15.75" x14ac:dyDescent="0.25">
      <c r="A73" s="38"/>
      <c r="B73" s="44"/>
      <c r="C73" s="48"/>
      <c r="D73" s="44"/>
      <c r="E73" s="44"/>
      <c r="H73" s="43"/>
      <c r="I73" s="40"/>
      <c r="J73" s="40"/>
      <c r="K73" s="40"/>
    </row>
    <row r="74" spans="1:13" ht="15.75" x14ac:dyDescent="0.25">
      <c r="A74" s="38"/>
      <c r="B74" s="44" t="s">
        <v>267</v>
      </c>
      <c r="D74" t="s">
        <v>231</v>
      </c>
      <c r="E74" s="46" t="s">
        <v>232</v>
      </c>
      <c r="F74" s="46"/>
      <c r="G74" s="47"/>
      <c r="H74" s="43"/>
      <c r="I74" s="40"/>
      <c r="J74" s="40"/>
      <c r="K74" s="40"/>
    </row>
    <row r="75" spans="1:13" ht="15.75" x14ac:dyDescent="0.25">
      <c r="A75" s="38"/>
      <c r="B75" s="44" t="s">
        <v>233</v>
      </c>
      <c r="C75" s="48"/>
      <c r="D75" s="44" t="s">
        <v>238</v>
      </c>
      <c r="E75" s="44"/>
      <c r="H75" s="43"/>
      <c r="I75" s="40"/>
      <c r="J75" s="40"/>
      <c r="K75" s="40"/>
    </row>
    <row r="76" spans="1:13" ht="15.75" x14ac:dyDescent="0.25">
      <c r="A76" s="38"/>
      <c r="B76" s="44"/>
      <c r="C76" s="48"/>
      <c r="D76" s="44"/>
      <c r="E76" s="44"/>
      <c r="H76" s="43"/>
      <c r="I76" s="40"/>
      <c r="J76" s="40"/>
      <c r="K76" s="40"/>
    </row>
    <row r="77" spans="1:13" ht="15.75" x14ac:dyDescent="0.25">
      <c r="A77" s="38"/>
      <c r="B77" s="44"/>
      <c r="C77" s="48"/>
      <c r="D77" s="44"/>
      <c r="E77" s="44"/>
      <c r="H77" s="43"/>
      <c r="I77" s="40"/>
      <c r="J77" s="40"/>
      <c r="K77" s="40"/>
    </row>
    <row r="78" spans="1:13" ht="15.75" x14ac:dyDescent="0.25">
      <c r="A78" s="38"/>
      <c r="B78" s="44"/>
      <c r="C78" s="48"/>
      <c r="D78" s="44"/>
      <c r="E78" s="44"/>
      <c r="H78" s="43"/>
      <c r="I78" s="40"/>
      <c r="J78" s="40"/>
      <c r="K78" s="40"/>
    </row>
    <row r="79" spans="1:13" ht="15.75" x14ac:dyDescent="0.25">
      <c r="A79" s="38"/>
      <c r="B79" s="44"/>
      <c r="C79" s="48"/>
      <c r="D79" s="48"/>
      <c r="E79" s="50"/>
      <c r="F79" s="50"/>
      <c r="G79" s="47"/>
      <c r="H79" s="43"/>
      <c r="I79" s="40"/>
      <c r="J79" s="40"/>
      <c r="K79" s="40"/>
    </row>
    <row r="80" spans="1:13" ht="15.75" x14ac:dyDescent="0.25">
      <c r="A80" s="38"/>
      <c r="B80" s="44" t="s">
        <v>262</v>
      </c>
      <c r="C80" s="48"/>
      <c r="D80" s="48"/>
      <c r="E80" s="50"/>
      <c r="F80" s="50"/>
      <c r="G80" s="47"/>
      <c r="H80" s="43"/>
      <c r="I80" s="40"/>
      <c r="J80" s="40"/>
      <c r="K80" s="40"/>
    </row>
    <row r="81" spans="1:11" ht="15.75" x14ac:dyDescent="0.25">
      <c r="A81" s="38"/>
      <c r="B81" s="44"/>
      <c r="C81" s="48"/>
      <c r="D81" s="48"/>
      <c r="E81" s="51"/>
      <c r="F81" s="51"/>
      <c r="G81" s="48"/>
      <c r="H81" s="42"/>
      <c r="I81" s="40"/>
      <c r="J81" s="40"/>
      <c r="K81" s="40"/>
    </row>
    <row r="82" spans="1:11" ht="15.75" x14ac:dyDescent="0.25">
      <c r="A82" s="38"/>
      <c r="B82" s="44"/>
      <c r="C82" s="48"/>
      <c r="D82" s="48"/>
      <c r="E82" s="51"/>
      <c r="F82" s="51"/>
      <c r="G82" s="48"/>
      <c r="H82" s="42"/>
      <c r="I82" s="40"/>
      <c r="J82" s="40"/>
      <c r="K82" s="40"/>
    </row>
    <row r="83" spans="1:11" ht="15.75" x14ac:dyDescent="0.25">
      <c r="A83" s="38"/>
      <c r="B83" s="44"/>
      <c r="C83" s="42"/>
      <c r="D83" s="42"/>
      <c r="E83" s="52"/>
      <c r="F83" s="52"/>
      <c r="G83" s="40"/>
      <c r="H83" s="40"/>
    </row>
    <row r="84" spans="1:11" ht="15.75" x14ac:dyDescent="0.25">
      <c r="A84" s="38"/>
      <c r="B84" s="40"/>
      <c r="C84" s="39"/>
      <c r="D84" s="40"/>
      <c r="E84" s="52"/>
      <c r="F84" s="52"/>
      <c r="G84" s="40"/>
      <c r="H84" s="40"/>
    </row>
    <row r="85" spans="1:11" ht="15.75" x14ac:dyDescent="0.25">
      <c r="A85" s="38"/>
      <c r="B85" s="40"/>
      <c r="C85" s="39"/>
      <c r="D85" s="40"/>
      <c r="E85" s="52"/>
      <c r="F85" s="41"/>
      <c r="G85" s="40"/>
      <c r="H85" s="40"/>
    </row>
    <row r="86" spans="1:11" ht="15.75" x14ac:dyDescent="0.25">
      <c r="A86" s="38"/>
      <c r="B86" s="40"/>
      <c r="C86" s="39"/>
      <c r="D86" s="40"/>
      <c r="E86" s="52"/>
      <c r="F86" s="41"/>
      <c r="G86" s="40"/>
      <c r="H86" s="40"/>
    </row>
    <row r="87" spans="1:11" ht="15.75" x14ac:dyDescent="0.25">
      <c r="A87" s="38"/>
      <c r="B87" s="40"/>
      <c r="C87" s="39"/>
      <c r="D87" s="40"/>
      <c r="E87" s="52"/>
      <c r="F87" s="52"/>
      <c r="G87" s="40"/>
      <c r="H87" s="40"/>
    </row>
    <row r="96" spans="1:11" x14ac:dyDescent="0.25">
      <c r="E96" s="53"/>
      <c r="F96" s="53"/>
    </row>
    <row r="97" spans="5:6" x14ac:dyDescent="0.25">
      <c r="E97" s="53"/>
      <c r="F97" s="53"/>
    </row>
    <row r="98" spans="5:6" x14ac:dyDescent="0.25">
      <c r="E98" s="53"/>
      <c r="F98" s="53"/>
    </row>
    <row r="99" spans="5:6" x14ac:dyDescent="0.25">
      <c r="E99" s="53"/>
      <c r="F99" s="53"/>
    </row>
    <row r="100" spans="5:6" x14ac:dyDescent="0.25">
      <c r="E100" s="53"/>
      <c r="F100" s="53"/>
    </row>
    <row r="101" spans="5:6" x14ac:dyDescent="0.25">
      <c r="E101" s="53"/>
      <c r="F101" s="53"/>
    </row>
    <row r="102" spans="5:6" x14ac:dyDescent="0.25">
      <c r="E102" s="53"/>
      <c r="F102" s="53"/>
    </row>
    <row r="103" spans="5:6" x14ac:dyDescent="0.25">
      <c r="E103" s="53"/>
      <c r="F103" s="53"/>
    </row>
    <row r="104" spans="5:6" x14ac:dyDescent="0.25">
      <c r="E104" s="53"/>
      <c r="F104" s="53"/>
    </row>
    <row r="105" spans="5:6" x14ac:dyDescent="0.25">
      <c r="E105" s="53"/>
      <c r="F105" s="53"/>
    </row>
    <row r="106" spans="5:6" x14ac:dyDescent="0.25">
      <c r="E106" s="53"/>
      <c r="F106" s="53"/>
    </row>
  </sheetData>
  <mergeCells count="2">
    <mergeCell ref="B1:B2"/>
    <mergeCell ref="C1:I2"/>
  </mergeCells>
  <pageMargins left="0.70866141732283472" right="0.70866141732283472" top="0.74803149606299213" bottom="0.74803149606299213" header="0.31496062992125984" footer="0.31496062992125984"/>
  <pageSetup paperSize="9" scale="52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I rebalans plana nabave 2020</vt:lpstr>
      <vt:lpstr>'I rebalans plana nabave 2020'!Ispis_naslova</vt:lpstr>
      <vt:lpstr>'I rebalans plana nabave 2020'!Podrucje_ispisa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Anamarija Malenica</dc:creator>
  <cp:lastModifiedBy>Petra Kožul</cp:lastModifiedBy>
  <cp:lastPrinted>2020-07-10T08:37:23Z</cp:lastPrinted>
  <dcterms:created xsi:type="dcterms:W3CDTF">2019-11-29T11:07:46Z</dcterms:created>
  <dcterms:modified xsi:type="dcterms:W3CDTF">2020-07-10T08:37:41Z</dcterms:modified>
</cp:coreProperties>
</file>